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johnstoneg\Documents\Work\Input\SC-GHG\Important\SC-GHG Calculation Spreadsheet\"/>
    </mc:Choice>
  </mc:AlternateContent>
  <xr:revisionPtr revIDLastSave="0" documentId="13_ncr:1_{E38BF5A6-7216-4755-847C-DF2917ACAB68}" xr6:coauthVersionLast="47" xr6:coauthVersionMax="47" xr10:uidLastSave="{00000000-0000-0000-0000-000000000000}"/>
  <bookViews>
    <workbookView xWindow="-28800" yWindow="0" windowWidth="17445" windowHeight="15600" xr2:uid="{00000000-000D-0000-FFFF-FFFF00000000}"/>
  </bookViews>
  <sheets>
    <sheet name="User Input" sheetId="1" r:id="rId1"/>
    <sheet name="Verification of Calculations" sheetId="2" r:id="rId2"/>
  </sheets>
  <definedNames>
    <definedName name="Discount">'User Input'!$I$7</definedName>
    <definedName name="FirstYear">'User Input'!$C$6</definedName>
    <definedName name="LastYear">'User Input'!$C$7</definedName>
    <definedName name="PriceYear">'User Input'!$F$6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7" i="2" l="1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V5" i="2"/>
  <c r="O5" i="2"/>
  <c r="H5" i="2"/>
  <c r="Q7" i="2"/>
  <c r="S7" i="2" s="1"/>
  <c r="Q8" i="2"/>
  <c r="S8" i="2" s="1"/>
  <c r="Q9" i="2"/>
  <c r="S9" i="2" s="1"/>
  <c r="U9" i="2" s="1"/>
  <c r="V9" i="2" s="1"/>
  <c r="Q10" i="2"/>
  <c r="S10" i="2" s="1"/>
  <c r="Q11" i="2"/>
  <c r="S11" i="2" s="1"/>
  <c r="Q12" i="2"/>
  <c r="S12" i="2" s="1"/>
  <c r="Q13" i="2"/>
  <c r="S13" i="2" s="1"/>
  <c r="Q14" i="2"/>
  <c r="S14" i="2" s="1"/>
  <c r="Q15" i="2"/>
  <c r="S15" i="2" s="1"/>
  <c r="Q16" i="2"/>
  <c r="S16" i="2" s="1"/>
  <c r="Q17" i="2"/>
  <c r="S17" i="2" s="1"/>
  <c r="U17" i="2" s="1"/>
  <c r="V17" i="2" s="1"/>
  <c r="Q18" i="2"/>
  <c r="S18" i="2" s="1"/>
  <c r="Q19" i="2"/>
  <c r="S19" i="2" s="1"/>
  <c r="Q20" i="2"/>
  <c r="S20" i="2" s="1"/>
  <c r="Q21" i="2"/>
  <c r="S21" i="2" s="1"/>
  <c r="Q22" i="2"/>
  <c r="S22" i="2" s="1"/>
  <c r="Q23" i="2"/>
  <c r="S23" i="2" s="1"/>
  <c r="U23" i="2" s="1"/>
  <c r="V23" i="2" s="1"/>
  <c r="Q24" i="2"/>
  <c r="S24" i="2" s="1"/>
  <c r="Q25" i="2"/>
  <c r="S25" i="2" s="1"/>
  <c r="U25" i="2" s="1"/>
  <c r="V25" i="2" s="1"/>
  <c r="Q26" i="2"/>
  <c r="S26" i="2" s="1"/>
  <c r="Q27" i="2"/>
  <c r="S27" i="2" s="1"/>
  <c r="Q28" i="2"/>
  <c r="S28" i="2" s="1"/>
  <c r="Q29" i="2"/>
  <c r="S29" i="2" s="1"/>
  <c r="Q30" i="2"/>
  <c r="S30" i="2" s="1"/>
  <c r="Q31" i="2"/>
  <c r="S31" i="2" s="1"/>
  <c r="U31" i="2" s="1"/>
  <c r="V31" i="2" s="1"/>
  <c r="Q32" i="2"/>
  <c r="S32" i="2" s="1"/>
  <c r="Q33" i="2"/>
  <c r="S33" i="2" s="1"/>
  <c r="U33" i="2" s="1"/>
  <c r="V33" i="2" s="1"/>
  <c r="Q34" i="2"/>
  <c r="S34" i="2" s="1"/>
  <c r="Q35" i="2"/>
  <c r="S35" i="2" s="1"/>
  <c r="Q36" i="2"/>
  <c r="S36" i="2" s="1"/>
  <c r="Q37" i="2"/>
  <c r="S37" i="2" s="1"/>
  <c r="Q38" i="2"/>
  <c r="S38" i="2" s="1"/>
  <c r="Q39" i="2"/>
  <c r="S39" i="2" s="1"/>
  <c r="U39" i="2" s="1"/>
  <c r="V39" i="2" s="1"/>
  <c r="Q40" i="2"/>
  <c r="S40" i="2" s="1"/>
  <c r="Q41" i="2"/>
  <c r="S41" i="2" s="1"/>
  <c r="U41" i="2" s="1"/>
  <c r="V41" i="2" s="1"/>
  <c r="Q42" i="2"/>
  <c r="S42" i="2" s="1"/>
  <c r="Q43" i="2"/>
  <c r="S43" i="2" s="1"/>
  <c r="Q44" i="2"/>
  <c r="S44" i="2" s="1"/>
  <c r="Q45" i="2"/>
  <c r="S45" i="2" s="1"/>
  <c r="Q46" i="2"/>
  <c r="S46" i="2" s="1"/>
  <c r="Q47" i="2"/>
  <c r="S47" i="2" s="1"/>
  <c r="U47" i="2" s="1"/>
  <c r="V47" i="2" s="1"/>
  <c r="Q48" i="2"/>
  <c r="S48" i="2" s="1"/>
  <c r="Q49" i="2"/>
  <c r="S49" i="2" s="1"/>
  <c r="U49" i="2" s="1"/>
  <c r="V49" i="2" s="1"/>
  <c r="Q50" i="2"/>
  <c r="S50" i="2" s="1"/>
  <c r="Q51" i="2"/>
  <c r="S51" i="2" s="1"/>
  <c r="Q52" i="2"/>
  <c r="S52" i="2" s="1"/>
  <c r="Q53" i="2"/>
  <c r="S53" i="2" s="1"/>
  <c r="Q54" i="2"/>
  <c r="S54" i="2" s="1"/>
  <c r="Q55" i="2"/>
  <c r="S55" i="2" s="1"/>
  <c r="U55" i="2" s="1"/>
  <c r="V55" i="2" s="1"/>
  <c r="Q56" i="2"/>
  <c r="S56" i="2" s="1"/>
  <c r="Q57" i="2"/>
  <c r="S57" i="2" s="1"/>
  <c r="U57" i="2" s="1"/>
  <c r="V57" i="2" s="1"/>
  <c r="Q58" i="2"/>
  <c r="S58" i="2" s="1"/>
  <c r="Q59" i="2"/>
  <c r="S59" i="2" s="1"/>
  <c r="Q60" i="2"/>
  <c r="S60" i="2" s="1"/>
  <c r="Q61" i="2"/>
  <c r="S61" i="2" s="1"/>
  <c r="Q62" i="2"/>
  <c r="S62" i="2" s="1"/>
  <c r="Q63" i="2"/>
  <c r="S63" i="2" s="1"/>
  <c r="U63" i="2" s="1"/>
  <c r="V63" i="2" s="1"/>
  <c r="Q64" i="2"/>
  <c r="S64" i="2" s="1"/>
  <c r="Q65" i="2"/>
  <c r="S65" i="2" s="1"/>
  <c r="U65" i="2" s="1"/>
  <c r="V65" i="2" s="1"/>
  <c r="Q66" i="2"/>
  <c r="S66" i="2" s="1"/>
  <c r="U66" i="2" s="1"/>
  <c r="V66" i="2" s="1"/>
  <c r="Q6" i="2"/>
  <c r="S6" i="2" s="1"/>
  <c r="J7" i="2"/>
  <c r="L7" i="2" s="1"/>
  <c r="J8" i="2"/>
  <c r="L8" i="2" s="1"/>
  <c r="J9" i="2"/>
  <c r="L9" i="2" s="1"/>
  <c r="J10" i="2"/>
  <c r="L10" i="2" s="1"/>
  <c r="J11" i="2"/>
  <c r="L11" i="2" s="1"/>
  <c r="J12" i="2"/>
  <c r="L12" i="2" s="1"/>
  <c r="J13" i="2"/>
  <c r="L13" i="2" s="1"/>
  <c r="J14" i="2"/>
  <c r="L14" i="2" s="1"/>
  <c r="J15" i="2"/>
  <c r="L15" i="2" s="1"/>
  <c r="J16" i="2"/>
  <c r="L16" i="2" s="1"/>
  <c r="J17" i="2"/>
  <c r="L17" i="2" s="1"/>
  <c r="J18" i="2"/>
  <c r="L18" i="2" s="1"/>
  <c r="J19" i="2"/>
  <c r="L19" i="2" s="1"/>
  <c r="J20" i="2"/>
  <c r="L20" i="2" s="1"/>
  <c r="J21" i="2"/>
  <c r="L21" i="2" s="1"/>
  <c r="J22" i="2"/>
  <c r="L22" i="2" s="1"/>
  <c r="J23" i="2"/>
  <c r="L23" i="2" s="1"/>
  <c r="J24" i="2"/>
  <c r="L24" i="2" s="1"/>
  <c r="J25" i="2"/>
  <c r="L25" i="2" s="1"/>
  <c r="J26" i="2"/>
  <c r="L26" i="2" s="1"/>
  <c r="J27" i="2"/>
  <c r="L27" i="2" s="1"/>
  <c r="J28" i="2"/>
  <c r="L28" i="2" s="1"/>
  <c r="N28" i="2" s="1"/>
  <c r="O28" i="2" s="1"/>
  <c r="J29" i="2"/>
  <c r="L29" i="2" s="1"/>
  <c r="J30" i="2"/>
  <c r="L30" i="2" s="1"/>
  <c r="J31" i="2"/>
  <c r="L31" i="2" s="1"/>
  <c r="J32" i="2"/>
  <c r="L32" i="2" s="1"/>
  <c r="J33" i="2"/>
  <c r="L33" i="2" s="1"/>
  <c r="J34" i="2"/>
  <c r="L34" i="2" s="1"/>
  <c r="J35" i="2"/>
  <c r="L35" i="2" s="1"/>
  <c r="J36" i="2"/>
  <c r="L36" i="2" s="1"/>
  <c r="N36" i="2" s="1"/>
  <c r="O36" i="2" s="1"/>
  <c r="J37" i="2"/>
  <c r="L37" i="2" s="1"/>
  <c r="J38" i="2"/>
  <c r="L38" i="2" s="1"/>
  <c r="J39" i="2"/>
  <c r="L39" i="2" s="1"/>
  <c r="J40" i="2"/>
  <c r="L40" i="2" s="1"/>
  <c r="J41" i="2"/>
  <c r="L41" i="2" s="1"/>
  <c r="J42" i="2"/>
  <c r="L42" i="2" s="1"/>
  <c r="J43" i="2"/>
  <c r="L43" i="2" s="1"/>
  <c r="J44" i="2"/>
  <c r="L44" i="2" s="1"/>
  <c r="N44" i="2" s="1"/>
  <c r="O44" i="2" s="1"/>
  <c r="J45" i="2"/>
  <c r="L45" i="2" s="1"/>
  <c r="J46" i="2"/>
  <c r="L46" i="2" s="1"/>
  <c r="J47" i="2"/>
  <c r="L47" i="2" s="1"/>
  <c r="J48" i="2"/>
  <c r="L48" i="2" s="1"/>
  <c r="J49" i="2"/>
  <c r="L49" i="2" s="1"/>
  <c r="J50" i="2"/>
  <c r="L50" i="2" s="1"/>
  <c r="J51" i="2"/>
  <c r="L51" i="2" s="1"/>
  <c r="J52" i="2"/>
  <c r="L52" i="2" s="1"/>
  <c r="N52" i="2" s="1"/>
  <c r="O52" i="2" s="1"/>
  <c r="J53" i="2"/>
  <c r="L53" i="2" s="1"/>
  <c r="J54" i="2"/>
  <c r="L54" i="2" s="1"/>
  <c r="J55" i="2"/>
  <c r="L55" i="2" s="1"/>
  <c r="J56" i="2"/>
  <c r="L56" i="2" s="1"/>
  <c r="J57" i="2"/>
  <c r="L57" i="2" s="1"/>
  <c r="J58" i="2"/>
  <c r="L58" i="2" s="1"/>
  <c r="J59" i="2"/>
  <c r="L59" i="2" s="1"/>
  <c r="J60" i="2"/>
  <c r="L60" i="2" s="1"/>
  <c r="N60" i="2" s="1"/>
  <c r="O60" i="2" s="1"/>
  <c r="J61" i="2"/>
  <c r="L61" i="2" s="1"/>
  <c r="J62" i="2"/>
  <c r="L62" i="2" s="1"/>
  <c r="J63" i="2"/>
  <c r="L63" i="2" s="1"/>
  <c r="J64" i="2"/>
  <c r="L64" i="2" s="1"/>
  <c r="J65" i="2"/>
  <c r="L65" i="2" s="1"/>
  <c r="J66" i="2"/>
  <c r="L66" i="2" s="1"/>
  <c r="J6" i="2"/>
  <c r="L6" i="2" s="1"/>
  <c r="C7" i="2"/>
  <c r="E7" i="2" s="1"/>
  <c r="C8" i="2"/>
  <c r="E8" i="2" s="1"/>
  <c r="C9" i="2"/>
  <c r="E9" i="2" s="1"/>
  <c r="C10" i="2"/>
  <c r="E10" i="2" s="1"/>
  <c r="C11" i="2"/>
  <c r="E11" i="2" s="1"/>
  <c r="C12" i="2"/>
  <c r="E12" i="2" s="1"/>
  <c r="C13" i="2"/>
  <c r="E13" i="2" s="1"/>
  <c r="C14" i="2"/>
  <c r="E14" i="2" s="1"/>
  <c r="C15" i="2"/>
  <c r="E15" i="2" s="1"/>
  <c r="C16" i="2"/>
  <c r="E16" i="2" s="1"/>
  <c r="C17" i="2"/>
  <c r="E17" i="2" s="1"/>
  <c r="C18" i="2"/>
  <c r="E18" i="2" s="1"/>
  <c r="C19" i="2"/>
  <c r="E19" i="2" s="1"/>
  <c r="C20" i="2"/>
  <c r="E20" i="2" s="1"/>
  <c r="C21" i="2"/>
  <c r="E21" i="2" s="1"/>
  <c r="C22" i="2"/>
  <c r="E22" i="2" s="1"/>
  <c r="C23" i="2"/>
  <c r="E23" i="2" s="1"/>
  <c r="C24" i="2"/>
  <c r="E24" i="2" s="1"/>
  <c r="C25" i="2"/>
  <c r="E25" i="2" s="1"/>
  <c r="C26" i="2"/>
  <c r="E26" i="2" s="1"/>
  <c r="C27" i="2"/>
  <c r="E27" i="2" s="1"/>
  <c r="C28" i="2"/>
  <c r="E28" i="2" s="1"/>
  <c r="C29" i="2"/>
  <c r="E29" i="2" s="1"/>
  <c r="C30" i="2"/>
  <c r="E30" i="2" s="1"/>
  <c r="C31" i="2"/>
  <c r="E31" i="2" s="1"/>
  <c r="C32" i="2"/>
  <c r="E32" i="2" s="1"/>
  <c r="C33" i="2"/>
  <c r="E33" i="2" s="1"/>
  <c r="C34" i="2"/>
  <c r="E34" i="2" s="1"/>
  <c r="C35" i="2"/>
  <c r="E35" i="2" s="1"/>
  <c r="C36" i="2"/>
  <c r="E36" i="2" s="1"/>
  <c r="C37" i="2"/>
  <c r="E37" i="2" s="1"/>
  <c r="C38" i="2"/>
  <c r="E38" i="2" s="1"/>
  <c r="C39" i="2"/>
  <c r="E39" i="2" s="1"/>
  <c r="C40" i="2"/>
  <c r="E40" i="2" s="1"/>
  <c r="C41" i="2"/>
  <c r="E41" i="2" s="1"/>
  <c r="C42" i="2"/>
  <c r="E42" i="2" s="1"/>
  <c r="C43" i="2"/>
  <c r="E43" i="2" s="1"/>
  <c r="C44" i="2"/>
  <c r="E44" i="2" s="1"/>
  <c r="C45" i="2"/>
  <c r="E45" i="2" s="1"/>
  <c r="C46" i="2"/>
  <c r="E46" i="2" s="1"/>
  <c r="C47" i="2"/>
  <c r="E47" i="2" s="1"/>
  <c r="C48" i="2"/>
  <c r="E48" i="2" s="1"/>
  <c r="C49" i="2"/>
  <c r="E49" i="2" s="1"/>
  <c r="C50" i="2"/>
  <c r="E50" i="2" s="1"/>
  <c r="C51" i="2"/>
  <c r="E51" i="2" s="1"/>
  <c r="C52" i="2"/>
  <c r="E52" i="2" s="1"/>
  <c r="C53" i="2"/>
  <c r="E53" i="2" s="1"/>
  <c r="C54" i="2"/>
  <c r="E54" i="2" s="1"/>
  <c r="C55" i="2"/>
  <c r="E55" i="2" s="1"/>
  <c r="C56" i="2"/>
  <c r="E56" i="2" s="1"/>
  <c r="C57" i="2"/>
  <c r="E57" i="2" s="1"/>
  <c r="C58" i="2"/>
  <c r="E58" i="2" s="1"/>
  <c r="C59" i="2"/>
  <c r="E59" i="2" s="1"/>
  <c r="C60" i="2"/>
  <c r="E60" i="2" s="1"/>
  <c r="C61" i="2"/>
  <c r="E61" i="2" s="1"/>
  <c r="C62" i="2"/>
  <c r="E62" i="2" s="1"/>
  <c r="C63" i="2"/>
  <c r="E63" i="2" s="1"/>
  <c r="C64" i="2"/>
  <c r="E64" i="2" s="1"/>
  <c r="C65" i="2"/>
  <c r="E65" i="2" s="1"/>
  <c r="C66" i="2"/>
  <c r="E66" i="2" s="1"/>
  <c r="C6" i="2"/>
  <c r="E6" i="2" s="1"/>
  <c r="G60" i="2" l="1"/>
  <c r="H60" i="2" s="1"/>
  <c r="G52" i="2"/>
  <c r="H52" i="2" s="1"/>
  <c r="G44" i="2"/>
  <c r="H44" i="2" s="1"/>
  <c r="G36" i="2"/>
  <c r="H36" i="2" s="1"/>
  <c r="G28" i="2"/>
  <c r="H28" i="2" s="1"/>
  <c r="G20" i="2"/>
  <c r="H20" i="2" s="1"/>
  <c r="G12" i="2"/>
  <c r="H12" i="2" s="1"/>
  <c r="U59" i="2"/>
  <c r="V59" i="2" s="1"/>
  <c r="U51" i="2"/>
  <c r="V51" i="2" s="1"/>
  <c r="U43" i="2"/>
  <c r="V43" i="2" s="1"/>
  <c r="U35" i="2"/>
  <c r="V35" i="2" s="1"/>
  <c r="U27" i="2"/>
  <c r="V27" i="2" s="1"/>
  <c r="U19" i="2"/>
  <c r="V19" i="2" s="1"/>
  <c r="N63" i="2"/>
  <c r="O63" i="2" s="1"/>
  <c r="N55" i="2"/>
  <c r="O55" i="2" s="1"/>
  <c r="N47" i="2"/>
  <c r="O47" i="2" s="1"/>
  <c r="N39" i="2"/>
  <c r="O39" i="2" s="1"/>
  <c r="N31" i="2"/>
  <c r="O31" i="2" s="1"/>
  <c r="N23" i="2"/>
  <c r="O23" i="2" s="1"/>
  <c r="N15" i="2"/>
  <c r="O15" i="2" s="1"/>
  <c r="N7" i="2"/>
  <c r="O7" i="2" s="1"/>
  <c r="U58" i="2"/>
  <c r="V58" i="2" s="1"/>
  <c r="U50" i="2"/>
  <c r="V50" i="2" s="1"/>
  <c r="U42" i="2"/>
  <c r="V42" i="2" s="1"/>
  <c r="U34" i="2"/>
  <c r="V34" i="2" s="1"/>
  <c r="U26" i="2"/>
  <c r="V26" i="2" s="1"/>
  <c r="U18" i="2"/>
  <c r="V18" i="2" s="1"/>
  <c r="U10" i="2"/>
  <c r="V10" i="2" s="1"/>
  <c r="G61" i="2"/>
  <c r="H61" i="2" s="1"/>
  <c r="G53" i="2"/>
  <c r="H53" i="2" s="1"/>
  <c r="G45" i="2"/>
  <c r="H45" i="2" s="1"/>
  <c r="G37" i="2"/>
  <c r="H37" i="2" s="1"/>
  <c r="G29" i="2"/>
  <c r="H29" i="2" s="1"/>
  <c r="G21" i="2"/>
  <c r="H21" i="2" s="1"/>
  <c r="G13" i="2"/>
  <c r="H13" i="2" s="1"/>
  <c r="U60" i="2"/>
  <c r="V60" i="2" s="1"/>
  <c r="U52" i="2"/>
  <c r="V52" i="2" s="1"/>
  <c r="U44" i="2"/>
  <c r="V44" i="2" s="1"/>
  <c r="U36" i="2"/>
  <c r="V36" i="2" s="1"/>
  <c r="U28" i="2"/>
  <c r="V28" i="2" s="1"/>
  <c r="U20" i="2"/>
  <c r="V20" i="2" s="1"/>
  <c r="U12" i="2"/>
  <c r="V12" i="2" s="1"/>
  <c r="G50" i="2"/>
  <c r="H50" i="2" s="1"/>
  <c r="N62" i="2"/>
  <c r="O62" i="2" s="1"/>
  <c r="N54" i="2"/>
  <c r="O54" i="2" s="1"/>
  <c r="N46" i="2"/>
  <c r="O46" i="2" s="1"/>
  <c r="N38" i="2"/>
  <c r="O38" i="2" s="1"/>
  <c r="N30" i="2"/>
  <c r="O30" i="2" s="1"/>
  <c r="N22" i="2"/>
  <c r="O22" i="2" s="1"/>
  <c r="G55" i="2"/>
  <c r="H55" i="2" s="1"/>
  <c r="G39" i="2"/>
  <c r="H39" i="2" s="1"/>
  <c r="G31" i="2"/>
  <c r="H31" i="2" s="1"/>
  <c r="G7" i="2"/>
  <c r="H7" i="2" s="1"/>
  <c r="G62" i="2"/>
  <c r="H62" i="2" s="1"/>
  <c r="G54" i="2"/>
  <c r="H54" i="2" s="1"/>
  <c r="G46" i="2"/>
  <c r="H46" i="2" s="1"/>
  <c r="G38" i="2"/>
  <c r="H38" i="2" s="1"/>
  <c r="G30" i="2"/>
  <c r="H30" i="2" s="1"/>
  <c r="G22" i="2"/>
  <c r="H22" i="2" s="1"/>
  <c r="G14" i="2"/>
  <c r="H14" i="2" s="1"/>
  <c r="N6" i="2"/>
  <c r="O6" i="2" s="1"/>
  <c r="G47" i="2"/>
  <c r="H47" i="2" s="1"/>
  <c r="G23" i="2"/>
  <c r="H23" i="2" s="1"/>
  <c r="U15" i="2"/>
  <c r="V15" i="2" s="1"/>
  <c r="U7" i="2"/>
  <c r="V7" i="2" s="1"/>
  <c r="N65" i="2"/>
  <c r="O65" i="2" s="1"/>
  <c r="N57" i="2"/>
  <c r="O57" i="2" s="1"/>
  <c r="N49" i="2"/>
  <c r="O49" i="2" s="1"/>
  <c r="N41" i="2"/>
  <c r="O41" i="2" s="1"/>
  <c r="N33" i="2"/>
  <c r="O33" i="2" s="1"/>
  <c r="N25" i="2"/>
  <c r="O25" i="2" s="1"/>
  <c r="N17" i="2"/>
  <c r="O17" i="2" s="1"/>
  <c r="N9" i="2"/>
  <c r="O9" i="2" s="1"/>
  <c r="U62" i="2"/>
  <c r="V62" i="2" s="1"/>
  <c r="U54" i="2"/>
  <c r="V54" i="2" s="1"/>
  <c r="U46" i="2"/>
  <c r="V46" i="2" s="1"/>
  <c r="U38" i="2"/>
  <c r="V38" i="2" s="1"/>
  <c r="U30" i="2"/>
  <c r="V30" i="2" s="1"/>
  <c r="U22" i="2"/>
  <c r="V22" i="2" s="1"/>
  <c r="U14" i="2"/>
  <c r="V14" i="2" s="1"/>
  <c r="G59" i="2"/>
  <c r="H59" i="2" s="1"/>
  <c r="G51" i="2"/>
  <c r="H51" i="2" s="1"/>
  <c r="G43" i="2"/>
  <c r="H43" i="2" s="1"/>
  <c r="G35" i="2"/>
  <c r="H35" i="2" s="1"/>
  <c r="G27" i="2"/>
  <c r="H27" i="2" s="1"/>
  <c r="G19" i="2"/>
  <c r="H19" i="2" s="1"/>
  <c r="G11" i="2"/>
  <c r="H11" i="2" s="1"/>
  <c r="G34" i="2"/>
  <c r="H34" i="2" s="1"/>
  <c r="G63" i="2"/>
  <c r="H63" i="2" s="1"/>
  <c r="N20" i="2"/>
  <c r="O20" i="2" s="1"/>
  <c r="G42" i="2"/>
  <c r="H42" i="2" s="1"/>
  <c r="G18" i="2"/>
  <c r="H18" i="2" s="1"/>
  <c r="G15" i="2"/>
  <c r="H15" i="2" s="1"/>
  <c r="N12" i="2"/>
  <c r="O12" i="2" s="1"/>
  <c r="N59" i="2"/>
  <c r="O59" i="2" s="1"/>
  <c r="N51" i="2"/>
  <c r="O51" i="2" s="1"/>
  <c r="N43" i="2"/>
  <c r="O43" i="2" s="1"/>
  <c r="N35" i="2"/>
  <c r="O35" i="2" s="1"/>
  <c r="N27" i="2"/>
  <c r="O27" i="2" s="1"/>
  <c r="N19" i="2"/>
  <c r="O19" i="2" s="1"/>
  <c r="N11" i="2"/>
  <c r="O11" i="2" s="1"/>
  <c r="G10" i="2"/>
  <c r="H10" i="2" s="1"/>
  <c r="G57" i="2"/>
  <c r="H57" i="2" s="1"/>
  <c r="G41" i="2"/>
  <c r="H41" i="2" s="1"/>
  <c r="G33" i="2"/>
  <c r="H33" i="2" s="1"/>
  <c r="G25" i="2"/>
  <c r="H25" i="2" s="1"/>
  <c r="G17" i="2"/>
  <c r="H17" i="2" s="1"/>
  <c r="G9" i="2"/>
  <c r="H9" i="2" s="1"/>
  <c r="U6" i="2"/>
  <c r="V6" i="2" s="1"/>
  <c r="U11" i="2"/>
  <c r="V11" i="2" s="1"/>
  <c r="G26" i="2"/>
  <c r="H26" i="2" s="1"/>
  <c r="G65" i="2"/>
  <c r="H65" i="2" s="1"/>
  <c r="G49" i="2"/>
  <c r="H49" i="2" s="1"/>
  <c r="G64" i="2"/>
  <c r="H64" i="2" s="1"/>
  <c r="G56" i="2"/>
  <c r="H56" i="2" s="1"/>
  <c r="G48" i="2"/>
  <c r="H48" i="2" s="1"/>
  <c r="G40" i="2"/>
  <c r="H40" i="2" s="1"/>
  <c r="G32" i="2"/>
  <c r="H32" i="2" s="1"/>
  <c r="G24" i="2"/>
  <c r="H24" i="2" s="1"/>
  <c r="G16" i="2"/>
  <c r="H16" i="2" s="1"/>
  <c r="G8" i="2"/>
  <c r="H8" i="2" s="1"/>
  <c r="N61" i="2"/>
  <c r="O61" i="2" s="1"/>
  <c r="N53" i="2"/>
  <c r="O53" i="2" s="1"/>
  <c r="N45" i="2"/>
  <c r="O45" i="2" s="1"/>
  <c r="N37" i="2"/>
  <c r="O37" i="2" s="1"/>
  <c r="N29" i="2"/>
  <c r="O29" i="2" s="1"/>
  <c r="N21" i="2"/>
  <c r="O21" i="2" s="1"/>
  <c r="N13" i="2"/>
  <c r="O13" i="2" s="1"/>
  <c r="U64" i="2"/>
  <c r="V64" i="2" s="1"/>
  <c r="U56" i="2"/>
  <c r="V56" i="2" s="1"/>
  <c r="U48" i="2"/>
  <c r="V48" i="2" s="1"/>
  <c r="U40" i="2"/>
  <c r="V40" i="2" s="1"/>
  <c r="U32" i="2"/>
  <c r="V32" i="2" s="1"/>
  <c r="U24" i="2"/>
  <c r="V24" i="2" s="1"/>
  <c r="U16" i="2"/>
  <c r="V16" i="2" s="1"/>
  <c r="U8" i="2"/>
  <c r="V8" i="2" s="1"/>
  <c r="G66" i="2"/>
  <c r="H66" i="2" s="1"/>
  <c r="N66" i="2"/>
  <c r="O66" i="2" s="1"/>
  <c r="N58" i="2"/>
  <c r="O58" i="2" s="1"/>
  <c r="N50" i="2"/>
  <c r="O50" i="2" s="1"/>
  <c r="N42" i="2"/>
  <c r="O42" i="2" s="1"/>
  <c r="N34" i="2"/>
  <c r="O34" i="2" s="1"/>
  <c r="N26" i="2"/>
  <c r="O26" i="2" s="1"/>
  <c r="N18" i="2"/>
  <c r="O18" i="2" s="1"/>
  <c r="N10" i="2"/>
  <c r="O10" i="2" s="1"/>
  <c r="N64" i="2"/>
  <c r="O64" i="2" s="1"/>
  <c r="N56" i="2"/>
  <c r="O56" i="2" s="1"/>
  <c r="N48" i="2"/>
  <c r="O48" i="2" s="1"/>
  <c r="N40" i="2"/>
  <c r="O40" i="2" s="1"/>
  <c r="N32" i="2"/>
  <c r="O32" i="2" s="1"/>
  <c r="N24" i="2"/>
  <c r="O24" i="2" s="1"/>
  <c r="N16" i="2"/>
  <c r="O16" i="2" s="1"/>
  <c r="N8" i="2"/>
  <c r="O8" i="2" s="1"/>
  <c r="U61" i="2"/>
  <c r="V61" i="2" s="1"/>
  <c r="U53" i="2"/>
  <c r="V53" i="2" s="1"/>
  <c r="U45" i="2"/>
  <c r="V45" i="2" s="1"/>
  <c r="U37" i="2"/>
  <c r="V37" i="2" s="1"/>
  <c r="U29" i="2"/>
  <c r="V29" i="2" s="1"/>
  <c r="U21" i="2"/>
  <c r="V21" i="2" s="1"/>
  <c r="U13" i="2"/>
  <c r="V13" i="2" s="1"/>
  <c r="G58" i="2"/>
  <c r="H58" i="2" s="1"/>
  <c r="N14" i="2"/>
  <c r="O14" i="2" s="1"/>
  <c r="G6" i="2"/>
  <c r="H6" i="2" s="1"/>
  <c r="L13" i="1" l="1"/>
  <c r="L14" i="1"/>
  <c r="L12" i="1"/>
  <c r="L15" i="1" l="1"/>
</calcChain>
</file>

<file path=xl/sharedStrings.xml><?xml version="1.0" encoding="utf-8"?>
<sst xmlns="http://schemas.openxmlformats.org/spreadsheetml/2006/main" count="53" uniqueCount="45">
  <si>
    <t>Instructions:</t>
  </si>
  <si>
    <t>Part 1: Insert Years and CPI</t>
  </si>
  <si>
    <t xml:space="preserve">Only edit values in the yellow cells. </t>
  </si>
  <si>
    <t>First year is the first year of analysis.</t>
  </si>
  <si>
    <t>First/Base Year of Analysis</t>
  </si>
  <si>
    <t>Year of Canadian Constant Dollars</t>
  </si>
  <si>
    <t>Average CPI for 2021</t>
  </si>
  <si>
    <t>End Year of Analysis</t>
  </si>
  <si>
    <t>Average CPI for Year of Analysis</t>
  </si>
  <si>
    <t xml:space="preserve">Discount Rate: </t>
  </si>
  <si>
    <t>Year of analysis ensures that all costs and benefits are in constant dollars</t>
  </si>
  <si>
    <t>To get the 12-mo average CPI for the year of analysis go to the site below:</t>
  </si>
  <si>
    <t>Consumer Price Index, annual average, not seasonally adjusted (statcan.gc.ca)</t>
  </si>
  <si>
    <t>If year of analysis is 2021 insert 141.6 in cell F7.</t>
  </si>
  <si>
    <t>Year</t>
  </si>
  <si>
    <t>Discounted and Inflated Costs for CO2</t>
  </si>
  <si>
    <t>Discounted and Inflated Costs for CH4</t>
  </si>
  <si>
    <t>Discounted and Inflated Costs for N2O</t>
  </si>
  <si>
    <t>Yearly Social Cost</t>
  </si>
  <si>
    <t>Discount Factor</t>
  </si>
  <si>
    <t>Discounted Costs</t>
  </si>
  <si>
    <t xml:space="preserve">Discount Factor </t>
  </si>
  <si>
    <t>Yearly Social Costs</t>
  </si>
  <si>
    <t>SC-CO2 per tonne ($2021)</t>
  </si>
  <si>
    <t>SC-N2O per tonne ($2021)</t>
  </si>
  <si>
    <t xml:space="preserve">SC-GHG Calculations </t>
  </si>
  <si>
    <t>Part 2: Insert Tonnes of GHG Emissions</t>
  </si>
  <si>
    <t xml:space="preserve">The combined social benefits or costs across all GHGs will be in cell L15. </t>
  </si>
  <si>
    <t xml:space="preserve">The total discounted and inflated costs per GHG will be in cells L12-14. </t>
  </si>
  <si>
    <t>SC-CO2</t>
  </si>
  <si>
    <t>SC-CH4</t>
  </si>
  <si>
    <t>SC-N2O</t>
  </si>
  <si>
    <t>Tonnes of emitted N2O</t>
  </si>
  <si>
    <t>Tonnes of emitted CH4</t>
  </si>
  <si>
    <t>Tonnes of emitted CO2</t>
  </si>
  <si>
    <t>Summary of Costs/Benefits</t>
  </si>
  <si>
    <t>Total Social Costs/Benefits of Greenhouse Gasses</t>
  </si>
  <si>
    <t xml:space="preserve">Insert the mass of emissions for each GHG for each year in their respective columns. </t>
  </si>
  <si>
    <t xml:space="preserve">Total costs will yeild a positive sum and total benefits will yeild a negative sum. </t>
  </si>
  <si>
    <t>End year is the last year of analysis. If there is no end year, insert 2080 in cell C7.</t>
  </si>
  <si>
    <t>Please note that 1 megatonne (MT) = 1000 kilotonnes (KT) = 1,000,000 tonnes (T)</t>
  </si>
  <si>
    <t>and 1 kilotonne (KT) = 1,000 tonnes (T)</t>
  </si>
  <si>
    <t>Put the year for analysis and its associated CPI in F6 and F7.</t>
  </si>
  <si>
    <t xml:space="preserve">If there is a decrease in emissions insert a negative sign in the relevant columns. </t>
  </si>
  <si>
    <t>SC-CH4 per tonne ($2021)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</si>
</sst>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&quot;$&quot;#,##0"/>
    <numFmt numFmtId="165" formatCode="0.000"/>
    <numFmt numFmtId="166" formatCode="_-&quot;$&quot;* #,##0.000_-;\-&quot;$&quot;* #,##0.000_-;_-&quot;$&quot;* &quot;-&quot;???_-;_-@_-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indexed="64"/>
      </left>
      <right style="thin">
        <color theme="2"/>
      </right>
      <top style="medium">
        <color indexed="64"/>
      </top>
      <bottom/>
      <diagonal/>
    </border>
    <border>
      <left style="medium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indexed="64"/>
      </left>
      <right style="thin">
        <color theme="2" tint="-9.9978637043366805E-2"/>
      </right>
      <top style="thin">
        <color theme="2" tint="-9.9978637043366805E-2"/>
      </top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medium">
        <color indexed="64"/>
      </bottom>
      <diagonal/>
    </border>
    <border>
      <left style="thin">
        <color theme="2" tint="-9.9978637043366805E-2"/>
      </left>
      <right style="medium">
        <color indexed="64"/>
      </right>
      <top style="thin">
        <color theme="2" tint="-9.9978637043366805E-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68">
    <xf numFmtId="0" fontId="0" fillId="0" borderId="0" xfId="0"/>
    <xf numFmtId="0" fontId="0" fillId="0" borderId="10" xfId="0" applyBorder="1"/>
    <xf numFmtId="0" fontId="0" fillId="0" borderId="0" xfId="0" applyAlignment="1">
      <alignment horizontal="center"/>
    </xf>
    <xf numFmtId="0" fontId="0" fillId="0" borderId="14" xfId="0" applyBorder="1"/>
    <xf numFmtId="0" fontId="0" fillId="0" borderId="15" xfId="0" applyBorder="1"/>
    <xf numFmtId="44" fontId="0" fillId="0" borderId="0" xfId="3" applyFont="1" applyFill="1" applyBorder="1"/>
    <xf numFmtId="44" fontId="0" fillId="0" borderId="15" xfId="3" applyFont="1" applyFill="1" applyBorder="1"/>
    <xf numFmtId="165" fontId="0" fillId="0" borderId="0" xfId="0" applyNumberFormat="1"/>
    <xf numFmtId="166" fontId="0" fillId="0" borderId="0" xfId="0" applyNumberFormat="1"/>
    <xf numFmtId="44" fontId="0" fillId="0" borderId="0" xfId="0" applyNumberFormat="1"/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6" fontId="0" fillId="0" borderId="11" xfId="0" applyNumberFormat="1" applyBorder="1"/>
    <xf numFmtId="44" fontId="0" fillId="0" borderId="15" xfId="0" applyNumberFormat="1" applyBorder="1"/>
    <xf numFmtId="165" fontId="0" fillId="0" borderId="15" xfId="0" applyNumberFormat="1" applyBorder="1" applyAlignment="1">
      <alignment vertical="center"/>
    </xf>
    <xf numFmtId="166" fontId="0" fillId="0" borderId="15" xfId="0" applyNumberFormat="1" applyBorder="1"/>
    <xf numFmtId="166" fontId="0" fillId="0" borderId="15" xfId="0" applyNumberFormat="1" applyBorder="1" applyAlignment="1">
      <alignment vertical="center"/>
    </xf>
    <xf numFmtId="166" fontId="0" fillId="0" borderId="16" xfId="0" applyNumberFormat="1" applyBorder="1"/>
    <xf numFmtId="0" fontId="4" fillId="0" borderId="27" xfId="0" applyFont="1" applyBorder="1"/>
    <xf numFmtId="0" fontId="4" fillId="0" borderId="28" xfId="0" applyFont="1" applyBorder="1"/>
    <xf numFmtId="0" fontId="4" fillId="0" borderId="0" xfId="0" applyFont="1"/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2" fillId="0" borderId="8" xfId="2" applyFill="1" applyBorder="1" applyProtection="1"/>
    <xf numFmtId="44" fontId="0" fillId="0" borderId="9" xfId="3" applyFont="1" applyBorder="1" applyProtection="1"/>
    <xf numFmtId="0" fontId="5" fillId="0" borderId="8" xfId="1" applyFont="1" applyFill="1" applyBorder="1" applyProtection="1"/>
    <xf numFmtId="44" fontId="0" fillId="0" borderId="19" xfId="3" applyFont="1" applyBorder="1" applyProtection="1"/>
    <xf numFmtId="165" fontId="7" fillId="0" borderId="0" xfId="0" applyNumberFormat="1" applyFont="1" applyAlignment="1">
      <alignment vertical="center"/>
    </xf>
    <xf numFmtId="0" fontId="0" fillId="0" borderId="11" xfId="0" applyBorder="1"/>
    <xf numFmtId="9" fontId="0" fillId="0" borderId="0" xfId="0" applyNumberFormat="1"/>
    <xf numFmtId="164" fontId="0" fillId="0" borderId="15" xfId="0" applyNumberFormat="1" applyBorder="1"/>
    <xf numFmtId="0" fontId="0" fillId="0" borderId="16" xfId="0" applyBorder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4">
    <cellStyle name="Calculation" xfId="1" builtinId="22"/>
    <cellStyle name="Currency" xfId="3" builtinId="4"/>
    <cellStyle name="Hyperlink" xfId="2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150.statcan.gc.ca/t1/tbl1/en/tv.action?pid=1810000501&amp;pickMembers%5B0%5D=1.2&amp;cubeTimeFrame.startYear=2021&amp;cubeTimeFrame.endYear=2022&amp;referencePeriods=20210101%2C202201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3"/>
  <sheetViews>
    <sheetView tabSelected="1" zoomScale="79" zoomScaleNormal="100" workbookViewId="0">
      <selection activeCell="F17" sqref="F17"/>
    </sheetView>
  </sheetViews>
  <sheetFormatPr defaultRowHeight="15" x14ac:dyDescent="0.25"/>
  <cols>
    <col min="2" max="2" width="30.140625" bestFit="1" customWidth="1"/>
    <col min="3" max="4" width="26.42578125" bestFit="1" customWidth="1"/>
    <col min="5" max="5" width="36" bestFit="1" customWidth="1"/>
    <col min="8" max="8" width="21" bestFit="1" customWidth="1"/>
    <col min="12" max="12" width="22.85546875" customWidth="1"/>
    <col min="17" max="17" width="20.5703125" customWidth="1"/>
  </cols>
  <sheetData>
    <row r="1" spans="1:23" x14ac:dyDescent="0.25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</row>
    <row r="2" spans="1:23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</row>
    <row r="4" spans="1:23" ht="18.75" x14ac:dyDescent="0.3">
      <c r="B4" s="61" t="s">
        <v>1</v>
      </c>
      <c r="C4" s="62"/>
      <c r="D4" s="62"/>
      <c r="E4" s="62"/>
      <c r="F4" s="62"/>
      <c r="G4" s="62"/>
      <c r="H4" s="62"/>
      <c r="I4" s="62"/>
      <c r="J4" s="63"/>
    </row>
    <row r="5" spans="1:23" ht="15.75" thickBot="1" x14ac:dyDescent="0.3">
      <c r="B5" s="1"/>
      <c r="J5" s="38"/>
    </row>
    <row r="6" spans="1:23" ht="15.75" thickBot="1" x14ac:dyDescent="0.3">
      <c r="B6" s="1" t="s">
        <v>4</v>
      </c>
      <c r="C6" s="25">
        <v>2022</v>
      </c>
      <c r="E6" t="s">
        <v>5</v>
      </c>
      <c r="F6" s="25">
        <v>2022</v>
      </c>
      <c r="H6" t="s">
        <v>6</v>
      </c>
      <c r="I6">
        <v>141.6</v>
      </c>
      <c r="J6" s="38"/>
    </row>
    <row r="7" spans="1:23" ht="15.75" thickBot="1" x14ac:dyDescent="0.3">
      <c r="B7" s="1" t="s">
        <v>7</v>
      </c>
      <c r="C7" s="26">
        <v>2050</v>
      </c>
      <c r="E7" t="s">
        <v>8</v>
      </c>
      <c r="F7" s="25">
        <v>151.19999999999999</v>
      </c>
      <c r="H7" t="s">
        <v>9</v>
      </c>
      <c r="I7" s="39">
        <v>0.02</v>
      </c>
      <c r="J7" s="38"/>
    </row>
    <row r="8" spans="1:23" x14ac:dyDescent="0.25">
      <c r="B8" s="3"/>
      <c r="C8" s="4"/>
      <c r="D8" s="4"/>
      <c r="E8" s="4"/>
      <c r="F8" s="4"/>
      <c r="G8" s="40"/>
      <c r="H8" s="40"/>
      <c r="I8" s="40"/>
      <c r="J8" s="41"/>
    </row>
    <row r="10" spans="1:23" ht="15.75" thickBot="1" x14ac:dyDescent="0.3"/>
    <row r="11" spans="1:23" ht="19.5" thickBot="1" x14ac:dyDescent="0.35">
      <c r="B11" s="61" t="s">
        <v>26</v>
      </c>
      <c r="C11" s="64"/>
      <c r="D11" s="64"/>
      <c r="E11" s="65"/>
      <c r="G11" s="57" t="s">
        <v>35</v>
      </c>
      <c r="H11" s="58"/>
      <c r="I11" s="58"/>
      <c r="J11" s="58"/>
      <c r="K11" s="58"/>
      <c r="L11" s="59"/>
    </row>
    <row r="12" spans="1:23" x14ac:dyDescent="0.25">
      <c r="B12" s="42" t="s">
        <v>14</v>
      </c>
      <c r="C12" s="43" t="s">
        <v>34</v>
      </c>
      <c r="D12" s="44" t="s">
        <v>33</v>
      </c>
      <c r="E12" s="45" t="s">
        <v>32</v>
      </c>
      <c r="G12" s="53" t="s">
        <v>15</v>
      </c>
      <c r="H12" s="54"/>
      <c r="I12" s="54"/>
      <c r="J12" s="54"/>
      <c r="K12" s="54"/>
      <c r="L12" s="34">
        <f>SUM('Verification of Calculations'!H6:H66)</f>
        <v>0</v>
      </c>
    </row>
    <row r="13" spans="1:23" x14ac:dyDescent="0.25">
      <c r="B13" s="1">
        <v>2020</v>
      </c>
      <c r="C13" s="27"/>
      <c r="D13" s="28"/>
      <c r="E13" s="29"/>
      <c r="G13" s="53" t="s">
        <v>16</v>
      </c>
      <c r="H13" s="54"/>
      <c r="I13" s="54"/>
      <c r="J13" s="54"/>
      <c r="K13" s="54"/>
      <c r="L13" s="34">
        <f>SUM('Verification of Calculations'!O6:O66)</f>
        <v>0</v>
      </c>
    </row>
    <row r="14" spans="1:23" x14ac:dyDescent="0.25">
      <c r="B14" s="1">
        <v>2021</v>
      </c>
      <c r="C14" s="27"/>
      <c r="D14" s="28"/>
      <c r="E14" s="29"/>
      <c r="G14" s="53" t="s">
        <v>17</v>
      </c>
      <c r="H14" s="54"/>
      <c r="I14" s="54"/>
      <c r="J14" s="54"/>
      <c r="K14" s="54"/>
      <c r="L14" s="34">
        <f>SUM('Verification of Calculations'!V6:V66)</f>
        <v>0</v>
      </c>
    </row>
    <row r="15" spans="1:23" ht="15.75" thickBot="1" x14ac:dyDescent="0.3">
      <c r="B15" s="1">
        <v>2022</v>
      </c>
      <c r="C15" s="27"/>
      <c r="D15" s="28"/>
      <c r="E15" s="29"/>
      <c r="G15" s="55" t="s">
        <v>36</v>
      </c>
      <c r="H15" s="56"/>
      <c r="I15" s="56"/>
      <c r="J15" s="56"/>
      <c r="K15" s="56"/>
      <c r="L15" s="36">
        <f>SUM(L12:L14)</f>
        <v>0</v>
      </c>
    </row>
    <row r="16" spans="1:23" x14ac:dyDescent="0.25">
      <c r="B16" s="1">
        <v>2023</v>
      </c>
      <c r="C16" s="27"/>
      <c r="D16" s="28"/>
      <c r="E16" s="29"/>
      <c r="V16" s="46"/>
      <c r="W16" s="46"/>
    </row>
    <row r="17" spans="2:14" x14ac:dyDescent="0.25">
      <c r="B17" s="1">
        <v>2024</v>
      </c>
      <c r="C17" s="27"/>
      <c r="D17" s="28"/>
      <c r="E17" s="29"/>
    </row>
    <row r="18" spans="2:14" x14ac:dyDescent="0.25">
      <c r="B18" s="1">
        <v>2025</v>
      </c>
      <c r="C18" s="27"/>
      <c r="D18" s="28"/>
      <c r="E18" s="29"/>
    </row>
    <row r="19" spans="2:14" ht="15.75" thickBot="1" x14ac:dyDescent="0.3">
      <c r="B19" s="1">
        <v>2026</v>
      </c>
      <c r="C19" s="27"/>
      <c r="D19" s="28"/>
      <c r="E19" s="29"/>
    </row>
    <row r="20" spans="2:14" ht="18.75" x14ac:dyDescent="0.3">
      <c r="B20" s="1">
        <v>2027</v>
      </c>
      <c r="C20" s="27"/>
      <c r="D20" s="28"/>
      <c r="E20" s="29"/>
      <c r="G20" s="57" t="s">
        <v>0</v>
      </c>
      <c r="H20" s="58"/>
      <c r="I20" s="58"/>
      <c r="J20" s="58"/>
      <c r="K20" s="58"/>
      <c r="L20" s="58"/>
      <c r="M20" s="58"/>
      <c r="N20" s="59"/>
    </row>
    <row r="21" spans="2:14" x14ac:dyDescent="0.25">
      <c r="B21" s="1">
        <v>2028</v>
      </c>
      <c r="C21" s="27"/>
      <c r="D21" s="28"/>
      <c r="E21" s="29"/>
      <c r="G21" s="47" t="s">
        <v>2</v>
      </c>
      <c r="N21" s="48"/>
    </row>
    <row r="22" spans="2:14" x14ac:dyDescent="0.25">
      <c r="B22" s="1">
        <v>2029</v>
      </c>
      <c r="C22" s="27"/>
      <c r="D22" s="28"/>
      <c r="E22" s="29"/>
      <c r="G22" s="47" t="s">
        <v>3</v>
      </c>
      <c r="K22" s="2"/>
      <c r="L22" s="2"/>
      <c r="M22" s="2"/>
      <c r="N22" s="48"/>
    </row>
    <row r="23" spans="2:14" x14ac:dyDescent="0.25">
      <c r="B23" s="1">
        <v>2030</v>
      </c>
      <c r="C23" s="27"/>
      <c r="D23" s="28"/>
      <c r="E23" s="29"/>
      <c r="G23" s="47" t="s">
        <v>39</v>
      </c>
      <c r="N23" s="48"/>
    </row>
    <row r="24" spans="2:14" x14ac:dyDescent="0.25">
      <c r="B24" s="1">
        <v>2031</v>
      </c>
      <c r="C24" s="27"/>
      <c r="D24" s="28"/>
      <c r="E24" s="29"/>
      <c r="G24" s="47" t="s">
        <v>10</v>
      </c>
      <c r="N24" s="48"/>
    </row>
    <row r="25" spans="2:14" x14ac:dyDescent="0.25">
      <c r="B25" s="1">
        <v>2032</v>
      </c>
      <c r="C25" s="27"/>
      <c r="D25" s="28"/>
      <c r="E25" s="29"/>
      <c r="G25" s="47" t="s">
        <v>42</v>
      </c>
      <c r="N25" s="49"/>
    </row>
    <row r="26" spans="2:14" x14ac:dyDescent="0.25">
      <c r="B26" s="1">
        <v>2033</v>
      </c>
      <c r="C26" s="27"/>
      <c r="D26" s="28"/>
      <c r="E26" s="29"/>
      <c r="G26" s="47" t="s">
        <v>11</v>
      </c>
      <c r="N26" s="48"/>
    </row>
    <row r="27" spans="2:14" x14ac:dyDescent="0.25">
      <c r="B27" s="1">
        <v>2034</v>
      </c>
      <c r="C27" s="27"/>
      <c r="D27" s="28"/>
      <c r="E27" s="29"/>
      <c r="G27" s="33" t="s">
        <v>12</v>
      </c>
      <c r="N27" s="48"/>
    </row>
    <row r="28" spans="2:14" x14ac:dyDescent="0.25">
      <c r="B28" s="1">
        <v>2035</v>
      </c>
      <c r="C28" s="27"/>
      <c r="D28" s="28"/>
      <c r="E28" s="29"/>
      <c r="G28" s="35" t="s">
        <v>13</v>
      </c>
      <c r="N28" s="48"/>
    </row>
    <row r="29" spans="2:14" x14ac:dyDescent="0.25">
      <c r="B29" s="1">
        <v>2036</v>
      </c>
      <c r="C29" s="27"/>
      <c r="D29" s="28"/>
      <c r="E29" s="29"/>
      <c r="G29" s="47" t="s">
        <v>37</v>
      </c>
      <c r="N29" s="48"/>
    </row>
    <row r="30" spans="2:14" x14ac:dyDescent="0.25">
      <c r="B30" s="1">
        <v>2037</v>
      </c>
      <c r="C30" s="27"/>
      <c r="D30" s="28"/>
      <c r="E30" s="29"/>
      <c r="G30" s="47" t="s">
        <v>40</v>
      </c>
      <c r="N30" s="48"/>
    </row>
    <row r="31" spans="2:14" x14ac:dyDescent="0.25">
      <c r="B31" s="1">
        <v>2038</v>
      </c>
      <c r="C31" s="27"/>
      <c r="D31" s="28"/>
      <c r="E31" s="29"/>
      <c r="G31" s="47"/>
      <c r="H31" t="s">
        <v>41</v>
      </c>
      <c r="N31" s="48"/>
    </row>
    <row r="32" spans="2:14" x14ac:dyDescent="0.25">
      <c r="B32" s="1">
        <v>2039</v>
      </c>
      <c r="C32" s="27"/>
      <c r="D32" s="28"/>
      <c r="E32" s="29"/>
      <c r="G32" s="47" t="s">
        <v>43</v>
      </c>
      <c r="N32" s="48"/>
    </row>
    <row r="33" spans="2:14" x14ac:dyDescent="0.25">
      <c r="B33" s="1">
        <v>2040</v>
      </c>
      <c r="C33" s="27"/>
      <c r="D33" s="28"/>
      <c r="E33" s="29"/>
      <c r="G33" s="47" t="s">
        <v>28</v>
      </c>
      <c r="N33" s="48"/>
    </row>
    <row r="34" spans="2:14" x14ac:dyDescent="0.25">
      <c r="B34" s="1">
        <v>2041</v>
      </c>
      <c r="C34" s="27"/>
      <c r="D34" s="28"/>
      <c r="E34" s="29"/>
      <c r="G34" s="47" t="s">
        <v>27</v>
      </c>
      <c r="N34" s="48"/>
    </row>
    <row r="35" spans="2:14" ht="15.75" thickBot="1" x14ac:dyDescent="0.3">
      <c r="B35" s="1">
        <v>2042</v>
      </c>
      <c r="C35" s="27"/>
      <c r="D35" s="28"/>
      <c r="E35" s="29"/>
      <c r="G35" s="50" t="s">
        <v>38</v>
      </c>
      <c r="H35" s="51"/>
      <c r="I35" s="51"/>
      <c r="J35" s="51"/>
      <c r="K35" s="51"/>
      <c r="L35" s="51"/>
      <c r="M35" s="51"/>
      <c r="N35" s="52"/>
    </row>
    <row r="36" spans="2:14" x14ac:dyDescent="0.25">
      <c r="B36" s="1">
        <v>2043</v>
      </c>
      <c r="C36" s="27"/>
      <c r="D36" s="28"/>
      <c r="E36" s="29"/>
    </row>
    <row r="37" spans="2:14" x14ac:dyDescent="0.25">
      <c r="B37" s="1">
        <v>2044</v>
      </c>
      <c r="C37" s="27"/>
      <c r="D37" s="28"/>
      <c r="E37" s="29"/>
    </row>
    <row r="38" spans="2:14" x14ac:dyDescent="0.25">
      <c r="B38" s="1">
        <v>2045</v>
      </c>
      <c r="C38" s="27"/>
      <c r="D38" s="28"/>
      <c r="E38" s="29"/>
    </row>
    <row r="39" spans="2:14" x14ac:dyDescent="0.25">
      <c r="B39" s="1">
        <v>2046</v>
      </c>
      <c r="C39" s="27"/>
      <c r="D39" s="28"/>
      <c r="E39" s="29"/>
    </row>
    <row r="40" spans="2:14" x14ac:dyDescent="0.25">
      <c r="B40" s="1">
        <v>2047</v>
      </c>
      <c r="C40" s="27"/>
      <c r="D40" s="28"/>
      <c r="E40" s="29"/>
    </row>
    <row r="41" spans="2:14" x14ac:dyDescent="0.25">
      <c r="B41" s="1">
        <v>2048</v>
      </c>
      <c r="C41" s="27"/>
      <c r="D41" s="28"/>
      <c r="E41" s="29"/>
    </row>
    <row r="42" spans="2:14" x14ac:dyDescent="0.25">
      <c r="B42" s="1">
        <v>2049</v>
      </c>
      <c r="C42" s="27"/>
      <c r="D42" s="28"/>
      <c r="E42" s="29"/>
    </row>
    <row r="43" spans="2:14" x14ac:dyDescent="0.25">
      <c r="B43" s="1">
        <v>2050</v>
      </c>
      <c r="C43" s="27"/>
      <c r="D43" s="28"/>
      <c r="E43" s="29"/>
    </row>
    <row r="44" spans="2:14" x14ac:dyDescent="0.25">
      <c r="B44" s="1">
        <v>2051</v>
      </c>
      <c r="C44" s="27"/>
      <c r="D44" s="28"/>
      <c r="E44" s="29"/>
    </row>
    <row r="45" spans="2:14" x14ac:dyDescent="0.25">
      <c r="B45" s="1">
        <v>2052</v>
      </c>
      <c r="C45" s="27"/>
      <c r="D45" s="28"/>
      <c r="E45" s="29"/>
    </row>
    <row r="46" spans="2:14" x14ac:dyDescent="0.25">
      <c r="B46" s="1">
        <v>2053</v>
      </c>
      <c r="C46" s="27"/>
      <c r="D46" s="28"/>
      <c r="E46" s="29"/>
    </row>
    <row r="47" spans="2:14" x14ac:dyDescent="0.25">
      <c r="B47" s="1">
        <v>2054</v>
      </c>
      <c r="C47" s="27"/>
      <c r="D47" s="28"/>
      <c r="E47" s="29"/>
    </row>
    <row r="48" spans="2:14" x14ac:dyDescent="0.25">
      <c r="B48" s="1">
        <v>2055</v>
      </c>
      <c r="C48" s="27"/>
      <c r="D48" s="28"/>
      <c r="E48" s="29"/>
    </row>
    <row r="49" spans="2:5" x14ac:dyDescent="0.25">
      <c r="B49" s="1">
        <v>2056</v>
      </c>
      <c r="C49" s="27"/>
      <c r="D49" s="28"/>
      <c r="E49" s="29"/>
    </row>
    <row r="50" spans="2:5" x14ac:dyDescent="0.25">
      <c r="B50" s="1">
        <v>2057</v>
      </c>
      <c r="C50" s="27"/>
      <c r="D50" s="28"/>
      <c r="E50" s="29"/>
    </row>
    <row r="51" spans="2:5" x14ac:dyDescent="0.25">
      <c r="B51" s="1">
        <v>2058</v>
      </c>
      <c r="C51" s="27"/>
      <c r="D51" s="28"/>
      <c r="E51" s="29"/>
    </row>
    <row r="52" spans="2:5" x14ac:dyDescent="0.25">
      <c r="B52" s="1">
        <v>2059</v>
      </c>
      <c r="C52" s="27"/>
      <c r="D52" s="28"/>
      <c r="E52" s="29"/>
    </row>
    <row r="53" spans="2:5" x14ac:dyDescent="0.25">
      <c r="B53" s="1">
        <v>2060</v>
      </c>
      <c r="C53" s="27"/>
      <c r="D53" s="28"/>
      <c r="E53" s="29"/>
    </row>
    <row r="54" spans="2:5" x14ac:dyDescent="0.25">
      <c r="B54" s="1">
        <v>2061</v>
      </c>
      <c r="C54" s="27"/>
      <c r="D54" s="28"/>
      <c r="E54" s="29"/>
    </row>
    <row r="55" spans="2:5" x14ac:dyDescent="0.25">
      <c r="B55" s="1">
        <v>2062</v>
      </c>
      <c r="C55" s="27"/>
      <c r="D55" s="28"/>
      <c r="E55" s="29"/>
    </row>
    <row r="56" spans="2:5" x14ac:dyDescent="0.25">
      <c r="B56" s="1">
        <v>2063</v>
      </c>
      <c r="C56" s="27"/>
      <c r="D56" s="28"/>
      <c r="E56" s="29"/>
    </row>
    <row r="57" spans="2:5" x14ac:dyDescent="0.25">
      <c r="B57" s="1">
        <v>2064</v>
      </c>
      <c r="C57" s="27"/>
      <c r="D57" s="28"/>
      <c r="E57" s="29"/>
    </row>
    <row r="58" spans="2:5" x14ac:dyDescent="0.25">
      <c r="B58" s="1">
        <v>2065</v>
      </c>
      <c r="C58" s="27"/>
      <c r="D58" s="28"/>
      <c r="E58" s="29"/>
    </row>
    <row r="59" spans="2:5" x14ac:dyDescent="0.25">
      <c r="B59" s="1">
        <v>2066</v>
      </c>
      <c r="C59" s="27"/>
      <c r="D59" s="28"/>
      <c r="E59" s="29"/>
    </row>
    <row r="60" spans="2:5" x14ac:dyDescent="0.25">
      <c r="B60" s="1">
        <v>2067</v>
      </c>
      <c r="C60" s="27"/>
      <c r="D60" s="28"/>
      <c r="E60" s="29"/>
    </row>
    <row r="61" spans="2:5" x14ac:dyDescent="0.25">
      <c r="B61" s="1">
        <v>2068</v>
      </c>
      <c r="C61" s="27"/>
      <c r="D61" s="28"/>
      <c r="E61" s="29"/>
    </row>
    <row r="62" spans="2:5" x14ac:dyDescent="0.25">
      <c r="B62" s="1">
        <v>2069</v>
      </c>
      <c r="C62" s="27"/>
      <c r="D62" s="28"/>
      <c r="E62" s="29"/>
    </row>
    <row r="63" spans="2:5" x14ac:dyDescent="0.25">
      <c r="B63" s="1">
        <v>2070</v>
      </c>
      <c r="C63" s="27"/>
      <c r="D63" s="28"/>
      <c r="E63" s="29"/>
    </row>
    <row r="64" spans="2:5" x14ac:dyDescent="0.25">
      <c r="B64" s="1">
        <v>2071</v>
      </c>
      <c r="C64" s="27"/>
      <c r="D64" s="28"/>
      <c r="E64" s="29"/>
    </row>
    <row r="65" spans="2:5" x14ac:dyDescent="0.25">
      <c r="B65" s="1">
        <v>2072</v>
      </c>
      <c r="C65" s="27"/>
      <c r="D65" s="28"/>
      <c r="E65" s="29"/>
    </row>
    <row r="66" spans="2:5" x14ac:dyDescent="0.25">
      <c r="B66" s="1">
        <v>2073</v>
      </c>
      <c r="C66" s="27"/>
      <c r="D66" s="28"/>
      <c r="E66" s="29"/>
    </row>
    <row r="67" spans="2:5" x14ac:dyDescent="0.25">
      <c r="B67" s="1">
        <v>2074</v>
      </c>
      <c r="C67" s="27"/>
      <c r="D67" s="28"/>
      <c r="E67" s="29"/>
    </row>
    <row r="68" spans="2:5" x14ac:dyDescent="0.25">
      <c r="B68" s="1">
        <v>2075</v>
      </c>
      <c r="C68" s="27"/>
      <c r="D68" s="28"/>
      <c r="E68" s="29"/>
    </row>
    <row r="69" spans="2:5" x14ac:dyDescent="0.25">
      <c r="B69" s="1">
        <v>2076</v>
      </c>
      <c r="C69" s="27"/>
      <c r="D69" s="28"/>
      <c r="E69" s="29"/>
    </row>
    <row r="70" spans="2:5" x14ac:dyDescent="0.25">
      <c r="B70" s="1">
        <v>2077</v>
      </c>
      <c r="C70" s="27"/>
      <c r="D70" s="28"/>
      <c r="E70" s="29"/>
    </row>
    <row r="71" spans="2:5" x14ac:dyDescent="0.25">
      <c r="B71" s="1">
        <v>2078</v>
      </c>
      <c r="C71" s="27"/>
      <c r="D71" s="28"/>
      <c r="E71" s="29"/>
    </row>
    <row r="72" spans="2:5" x14ac:dyDescent="0.25">
      <c r="B72" s="1">
        <v>2079</v>
      </c>
      <c r="C72" s="27"/>
      <c r="D72" s="28"/>
      <c r="E72" s="29"/>
    </row>
    <row r="73" spans="2:5" ht="15.75" thickBot="1" x14ac:dyDescent="0.3">
      <c r="B73" s="3">
        <v>2080</v>
      </c>
      <c r="C73" s="30"/>
      <c r="D73" s="31"/>
      <c r="E73" s="32"/>
    </row>
  </sheetData>
  <sheetProtection algorithmName="SHA-512" hashValue="wiYckkhgNF/JSvl3qPNKRKTxlnhhvDk3/2cHrLvH7js6SjYr2huOeqssvPAbqCoxsMEzsKdtq2lU0F8eb5LzFw==" saltValue="u0gL6FARMCm9ej/4MheOug==" spinCount="100000" sheet="1" objects="1" scenarios="1"/>
  <mergeCells count="9">
    <mergeCell ref="G14:K14"/>
    <mergeCell ref="G15:K15"/>
    <mergeCell ref="G11:L11"/>
    <mergeCell ref="A1:J2"/>
    <mergeCell ref="G20:N20"/>
    <mergeCell ref="B4:J4"/>
    <mergeCell ref="G12:K12"/>
    <mergeCell ref="G13:K13"/>
    <mergeCell ref="B11:E11"/>
  </mergeCells>
  <conditionalFormatting sqref="L12:L15">
    <cfRule type="cellIs" dxfId="0" priority="1" operator="lessThan">
      <formula>0</formula>
    </cfRule>
  </conditionalFormatting>
  <hyperlinks>
    <hyperlink ref="G27" r:id="rId1" display="https://www150.statcan.gc.ca/t1/tbl1/en/tv.action?pid=1810000501&amp;pickMembers%5B0%5D=1.2&amp;cubeTimeFrame.startYear=2021&amp;cubeTimeFrame.endYear=2022&amp;referencePeriods=20210101%2C20220101" xr:uid="{660A8D94-88E9-4970-B1A0-060EA9DCB98C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194E-FCC6-414A-BFC9-037821DE8449}">
  <dimension ref="B2:V68"/>
  <sheetViews>
    <sheetView topLeftCell="C1" zoomScale="84" zoomScaleNormal="100" workbookViewId="0">
      <selection activeCell="K5" sqref="K5"/>
    </sheetView>
  </sheetViews>
  <sheetFormatPr defaultRowHeight="15" x14ac:dyDescent="0.25"/>
  <cols>
    <col min="3" max="3" width="23.7109375" bestFit="1" customWidth="1"/>
    <col min="4" max="4" width="26.42578125" bestFit="1" customWidth="1"/>
    <col min="5" max="5" width="18.7109375" bestFit="1" customWidth="1"/>
    <col min="6" max="6" width="15.5703125" style="7" bestFit="1" customWidth="1"/>
    <col min="7" max="7" width="18.140625" bestFit="1" customWidth="1"/>
    <col min="8" max="8" width="21.42578125" bestFit="1" customWidth="1"/>
    <col min="9" max="9" width="4.140625" customWidth="1"/>
    <col min="10" max="10" width="23.42578125" bestFit="1" customWidth="1"/>
    <col min="11" max="11" width="27.7109375" bestFit="1" customWidth="1"/>
    <col min="12" max="12" width="18.7109375" bestFit="1" customWidth="1"/>
    <col min="13" max="13" width="17" bestFit="1" customWidth="1"/>
    <col min="14" max="14" width="18.140625" bestFit="1" customWidth="1"/>
    <col min="15" max="15" width="21.42578125" bestFit="1" customWidth="1"/>
    <col min="16" max="16" width="4.85546875" customWidth="1"/>
    <col min="17" max="17" width="23.7109375" bestFit="1" customWidth="1"/>
    <col min="18" max="18" width="26.42578125" bestFit="1" customWidth="1"/>
    <col min="19" max="19" width="19.7109375" bestFit="1" customWidth="1"/>
    <col min="20" max="20" width="16.140625" bestFit="1" customWidth="1"/>
    <col min="21" max="21" width="18.140625" bestFit="1" customWidth="1"/>
    <col min="22" max="22" width="21.42578125" bestFit="1" customWidth="1"/>
  </cols>
  <sheetData>
    <row r="2" spans="2:22" x14ac:dyDescent="0.25">
      <c r="M2" s="8"/>
    </row>
    <row r="4" spans="2:22" s="24" customFormat="1" ht="18.75" x14ac:dyDescent="0.3">
      <c r="B4" s="22"/>
      <c r="C4" s="66" t="s">
        <v>29</v>
      </c>
      <c r="D4" s="66"/>
      <c r="E4" s="66"/>
      <c r="F4" s="66"/>
      <c r="G4" s="66"/>
      <c r="H4" s="66"/>
      <c r="I4" s="23"/>
      <c r="J4" s="66" t="s">
        <v>30</v>
      </c>
      <c r="K4" s="66"/>
      <c r="L4" s="66"/>
      <c r="M4" s="66"/>
      <c r="N4" s="66"/>
      <c r="O4" s="66"/>
      <c r="P4" s="23"/>
      <c r="Q4" s="66" t="s">
        <v>31</v>
      </c>
      <c r="R4" s="66"/>
      <c r="S4" s="66"/>
      <c r="T4" s="66"/>
      <c r="U4" s="66"/>
      <c r="V4" s="67"/>
    </row>
    <row r="5" spans="2:22" s="2" customFormat="1" x14ac:dyDescent="0.25">
      <c r="B5" s="12" t="s">
        <v>14</v>
      </c>
      <c r="C5" s="13" t="s">
        <v>34</v>
      </c>
      <c r="D5" s="13" t="s">
        <v>23</v>
      </c>
      <c r="E5" s="13" t="s">
        <v>18</v>
      </c>
      <c r="F5" s="14" t="s">
        <v>19</v>
      </c>
      <c r="G5" s="13" t="s">
        <v>20</v>
      </c>
      <c r="H5" s="13" t="str">
        <f>CONCATENATE("Inflated Costs ($",PriceYear,")")</f>
        <v>Inflated Costs ($2022)</v>
      </c>
      <c r="I5" s="13"/>
      <c r="J5" s="13" t="s">
        <v>33</v>
      </c>
      <c r="K5" s="13" t="s">
        <v>44</v>
      </c>
      <c r="L5" s="13" t="s">
        <v>18</v>
      </c>
      <c r="M5" s="13" t="s">
        <v>21</v>
      </c>
      <c r="N5" s="13" t="s">
        <v>20</v>
      </c>
      <c r="O5" s="13" t="str">
        <f>CONCATENATE("Inflated Costs ($",PriceYear,")")</f>
        <v>Inflated Costs ($2022)</v>
      </c>
      <c r="P5" s="13"/>
      <c r="Q5" s="13" t="s">
        <v>32</v>
      </c>
      <c r="R5" s="13" t="s">
        <v>24</v>
      </c>
      <c r="S5" s="13" t="s">
        <v>22</v>
      </c>
      <c r="T5" s="13" t="s">
        <v>19</v>
      </c>
      <c r="U5" s="13" t="s">
        <v>20</v>
      </c>
      <c r="V5" s="15" t="str">
        <f>CONCATENATE("Inflated Costs ($",PriceYear,")")</f>
        <v>Inflated Costs ($2022)</v>
      </c>
    </row>
    <row r="6" spans="2:22" x14ac:dyDescent="0.25">
      <c r="B6" s="1">
        <v>2020</v>
      </c>
      <c r="C6">
        <f>'User Input'!C13</f>
        <v>0</v>
      </c>
      <c r="D6" s="5">
        <v>246.79874999999998</v>
      </c>
      <c r="E6" s="9">
        <f>C6*D6</f>
        <v>0</v>
      </c>
      <c r="F6" s="10">
        <f t="shared" ref="F6:F37" si="0">IF(AND($B6&gt;=FirstYear,$B6&lt;=LastYear),1/(1+Discount)^($B6-FirstYear),0)</f>
        <v>0</v>
      </c>
      <c r="G6" s="8">
        <f>E6*F6</f>
        <v>0</v>
      </c>
      <c r="H6" s="11">
        <f>G6*('User Input'!$F$7/'User Input'!$I$6)</f>
        <v>0</v>
      </c>
      <c r="J6">
        <f>'User Input'!D13</f>
        <v>0</v>
      </c>
      <c r="K6" s="5">
        <v>2107.3799999999997</v>
      </c>
      <c r="L6" s="9">
        <f>J6*K6</f>
        <v>0</v>
      </c>
      <c r="M6" s="10">
        <f t="shared" ref="M6:M37" si="1">IF(AND($B6&gt;=FirstYear,$B6&lt;=LastYear),1/(1+Discount)^($B6-FirstYear),0)</f>
        <v>0</v>
      </c>
      <c r="N6" s="8">
        <f>L6*M6</f>
        <v>0</v>
      </c>
      <c r="O6" s="8">
        <f>N6*('User Input'!$F$7/'User Input'!$I$6)</f>
        <v>0</v>
      </c>
      <c r="Q6">
        <f>'User Input'!E13</f>
        <v>0</v>
      </c>
      <c r="R6" s="5">
        <v>69230.246249999997</v>
      </c>
      <c r="S6" s="9">
        <f xml:space="preserve"> Q6*R6</f>
        <v>0</v>
      </c>
      <c r="T6" s="10">
        <f t="shared" ref="T6:T37" si="2">IF(AND($B6&gt;=FirstYear,$B6&lt;=LastYear),1/(1+Discount)^($B6-FirstYear),0)</f>
        <v>0</v>
      </c>
      <c r="U6" s="8">
        <f>S6*T6</f>
        <v>0</v>
      </c>
      <c r="V6" s="16">
        <f>U6*('User Input'!$F$7/'User Input'!$I$6)</f>
        <v>0</v>
      </c>
    </row>
    <row r="7" spans="2:22" x14ac:dyDescent="0.25">
      <c r="B7" s="1">
        <v>2021</v>
      </c>
      <c r="C7">
        <f>'User Input'!C14</f>
        <v>0</v>
      </c>
      <c r="D7" s="5">
        <v>251.91374999999996</v>
      </c>
      <c r="E7" s="9">
        <f t="shared" ref="E7:E66" si="3">C7*D7</f>
        <v>0</v>
      </c>
      <c r="F7" s="10">
        <f t="shared" si="0"/>
        <v>0</v>
      </c>
      <c r="G7" s="8">
        <f t="shared" ref="G7:G66" si="4">E7*F7</f>
        <v>0</v>
      </c>
      <c r="H7" s="11">
        <f>G7*('User Input'!$F$7/'User Input'!$I$6)</f>
        <v>0</v>
      </c>
      <c r="J7">
        <f>'User Input'!D14</f>
        <v>0</v>
      </c>
      <c r="K7" s="5">
        <v>2203.2862500000001</v>
      </c>
      <c r="L7" s="9">
        <f t="shared" ref="L7:L66" si="5">J7*K7</f>
        <v>0</v>
      </c>
      <c r="M7" s="10">
        <f t="shared" si="1"/>
        <v>0</v>
      </c>
      <c r="N7" s="8">
        <f t="shared" ref="N7:N66" si="6">L7*M7</f>
        <v>0</v>
      </c>
      <c r="O7" s="8">
        <f>N7*('User Input'!$F$7/'User Input'!$I$6)</f>
        <v>0</v>
      </c>
      <c r="Q7">
        <f>'User Input'!E14</f>
        <v>0</v>
      </c>
      <c r="R7" s="5">
        <v>70796.714999999997</v>
      </c>
      <c r="S7" s="9">
        <f t="shared" ref="S7:S66" si="7" xml:space="preserve"> Q7*R7</f>
        <v>0</v>
      </c>
      <c r="T7" s="10">
        <f t="shared" si="2"/>
        <v>0</v>
      </c>
      <c r="U7" s="8">
        <f t="shared" ref="U7:U66" si="8">S7*T7</f>
        <v>0</v>
      </c>
      <c r="V7" s="16">
        <f>U7*('User Input'!$F$7/'User Input'!$I$6)</f>
        <v>0</v>
      </c>
    </row>
    <row r="8" spans="2:22" x14ac:dyDescent="0.25">
      <c r="B8" s="1">
        <v>2022</v>
      </c>
      <c r="C8">
        <f>'User Input'!C15</f>
        <v>0</v>
      </c>
      <c r="D8" s="5">
        <v>255.75</v>
      </c>
      <c r="E8" s="9">
        <f t="shared" si="3"/>
        <v>0</v>
      </c>
      <c r="F8" s="10">
        <f t="shared" si="0"/>
        <v>1</v>
      </c>
      <c r="G8" s="8">
        <f t="shared" si="4"/>
        <v>0</v>
      </c>
      <c r="H8" s="11">
        <f>G8*('User Input'!$F$7/'User Input'!$I$6)</f>
        <v>0</v>
      </c>
      <c r="J8">
        <f>'User Input'!D15</f>
        <v>0</v>
      </c>
      <c r="K8" s="5">
        <v>2300.4712499999996</v>
      </c>
      <c r="L8" s="9">
        <f t="shared" si="5"/>
        <v>0</v>
      </c>
      <c r="M8" s="10">
        <f t="shared" si="1"/>
        <v>1</v>
      </c>
      <c r="N8" s="8">
        <f t="shared" si="6"/>
        <v>0</v>
      </c>
      <c r="O8" s="8">
        <f>N8*('User Input'!$F$7/'User Input'!$I$6)</f>
        <v>0</v>
      </c>
      <c r="Q8">
        <f>'User Input'!E15</f>
        <v>0</v>
      </c>
      <c r="R8" s="5">
        <v>72364.462499999994</v>
      </c>
      <c r="S8" s="9">
        <f t="shared" si="7"/>
        <v>0</v>
      </c>
      <c r="T8" s="10">
        <f t="shared" si="2"/>
        <v>1</v>
      </c>
      <c r="U8" s="8">
        <f t="shared" si="8"/>
        <v>0</v>
      </c>
      <c r="V8" s="16">
        <f>U8*('User Input'!$F$7/'User Input'!$I$6)</f>
        <v>0</v>
      </c>
    </row>
    <row r="9" spans="2:22" x14ac:dyDescent="0.25">
      <c r="B9" s="1">
        <v>2023</v>
      </c>
      <c r="C9">
        <f>'User Input'!C16</f>
        <v>0</v>
      </c>
      <c r="D9" s="5">
        <v>260.86499999999995</v>
      </c>
      <c r="E9" s="9">
        <f t="shared" si="3"/>
        <v>0</v>
      </c>
      <c r="F9" s="10">
        <f t="shared" si="0"/>
        <v>0.98039215686274506</v>
      </c>
      <c r="G9" s="8">
        <f t="shared" si="4"/>
        <v>0</v>
      </c>
      <c r="H9" s="11">
        <f>G9*('User Input'!$F$7/'User Input'!$I$6)</f>
        <v>0</v>
      </c>
      <c r="J9">
        <f>'User Input'!D16</f>
        <v>0</v>
      </c>
      <c r="K9" s="5">
        <v>2396.3774999999996</v>
      </c>
      <c r="L9" s="9">
        <f t="shared" si="5"/>
        <v>0</v>
      </c>
      <c r="M9" s="10">
        <f t="shared" si="1"/>
        <v>0.98039215686274506</v>
      </c>
      <c r="N9" s="8">
        <f t="shared" si="6"/>
        <v>0</v>
      </c>
      <c r="O9" s="8">
        <f>N9*('User Input'!$F$7/'User Input'!$I$6)</f>
        <v>0</v>
      </c>
      <c r="Q9">
        <f>'User Input'!E16</f>
        <v>0</v>
      </c>
      <c r="R9" s="5">
        <v>73932.209999999992</v>
      </c>
      <c r="S9" s="9">
        <f t="shared" si="7"/>
        <v>0</v>
      </c>
      <c r="T9" s="10">
        <f t="shared" si="2"/>
        <v>0.98039215686274506</v>
      </c>
      <c r="U9" s="8">
        <f t="shared" si="8"/>
        <v>0</v>
      </c>
      <c r="V9" s="16">
        <f>U9*('User Input'!$F$7/'User Input'!$I$6)</f>
        <v>0</v>
      </c>
    </row>
    <row r="10" spans="2:22" x14ac:dyDescent="0.25">
      <c r="B10" s="1">
        <v>2024</v>
      </c>
      <c r="C10">
        <f>'User Input'!C17</f>
        <v>0</v>
      </c>
      <c r="D10" s="5">
        <v>265.98</v>
      </c>
      <c r="E10" s="9">
        <f t="shared" si="3"/>
        <v>0</v>
      </c>
      <c r="F10" s="10">
        <f t="shared" si="0"/>
        <v>0.96116878123798544</v>
      </c>
      <c r="G10" s="8">
        <f t="shared" si="4"/>
        <v>0</v>
      </c>
      <c r="H10" s="11">
        <f>G10*('User Input'!$F$7/'User Input'!$I$6)</f>
        <v>0</v>
      </c>
      <c r="J10">
        <f>'User Input'!D17</f>
        <v>0</v>
      </c>
      <c r="K10" s="5">
        <v>2493.5625</v>
      </c>
      <c r="L10" s="9">
        <f t="shared" si="5"/>
        <v>0</v>
      </c>
      <c r="M10" s="10">
        <f t="shared" si="1"/>
        <v>0.96116878123798544</v>
      </c>
      <c r="N10" s="8">
        <f t="shared" si="6"/>
        <v>0</v>
      </c>
      <c r="O10" s="8">
        <f>N10*('User Input'!$F$7/'User Input'!$I$6)</f>
        <v>0</v>
      </c>
      <c r="Q10">
        <f>'User Input'!E17</f>
        <v>0</v>
      </c>
      <c r="R10" s="5">
        <v>75498.678749999992</v>
      </c>
      <c r="S10" s="9">
        <f t="shared" si="7"/>
        <v>0</v>
      </c>
      <c r="T10" s="10">
        <f t="shared" si="2"/>
        <v>0.96116878123798544</v>
      </c>
      <c r="U10" s="8">
        <f t="shared" si="8"/>
        <v>0</v>
      </c>
      <c r="V10" s="16">
        <f>U10*('User Input'!$F$7/'User Input'!$I$6)</f>
        <v>0</v>
      </c>
    </row>
    <row r="11" spans="2:22" x14ac:dyDescent="0.25">
      <c r="B11" s="1">
        <v>2025</v>
      </c>
      <c r="C11">
        <f>'User Input'!C18</f>
        <v>0</v>
      </c>
      <c r="D11" s="5">
        <v>271.09499999999997</v>
      </c>
      <c r="E11" s="9">
        <f t="shared" si="3"/>
        <v>0</v>
      </c>
      <c r="F11" s="10">
        <f t="shared" si="0"/>
        <v>0.94232233454704462</v>
      </c>
      <c r="G11" s="8">
        <f t="shared" si="4"/>
        <v>0</v>
      </c>
      <c r="H11" s="11">
        <f>G11*('User Input'!$F$7/'User Input'!$I$6)</f>
        <v>0</v>
      </c>
      <c r="J11">
        <f>'User Input'!D18</f>
        <v>0</v>
      </c>
      <c r="K11" s="5">
        <v>2589.46875</v>
      </c>
      <c r="L11" s="9">
        <f t="shared" si="5"/>
        <v>0</v>
      </c>
      <c r="M11" s="10">
        <f t="shared" si="1"/>
        <v>0.94232233454704462</v>
      </c>
      <c r="N11" s="8">
        <f t="shared" si="6"/>
        <v>0</v>
      </c>
      <c r="O11" s="8">
        <f>N11*('User Input'!$F$7/'User Input'!$I$6)</f>
        <v>0</v>
      </c>
      <c r="Q11">
        <f>'User Input'!E18</f>
        <v>0</v>
      </c>
      <c r="R11" s="5">
        <v>77066.42624999999</v>
      </c>
      <c r="S11" s="9">
        <f t="shared" si="7"/>
        <v>0</v>
      </c>
      <c r="T11" s="10">
        <f t="shared" si="2"/>
        <v>0.94232233454704462</v>
      </c>
      <c r="U11" s="8">
        <f t="shared" si="8"/>
        <v>0</v>
      </c>
      <c r="V11" s="16">
        <f>U11*('User Input'!$F$7/'User Input'!$I$6)</f>
        <v>0</v>
      </c>
    </row>
    <row r="12" spans="2:22" x14ac:dyDescent="0.25">
      <c r="B12" s="1">
        <v>2026</v>
      </c>
      <c r="C12">
        <f>'User Input'!C19</f>
        <v>0</v>
      </c>
      <c r="D12" s="5">
        <v>274.93124999999998</v>
      </c>
      <c r="E12" s="9">
        <f t="shared" si="3"/>
        <v>0</v>
      </c>
      <c r="F12" s="10">
        <f t="shared" si="0"/>
        <v>0.9238454260265142</v>
      </c>
      <c r="G12" s="8">
        <f t="shared" si="4"/>
        <v>0</v>
      </c>
      <c r="H12" s="11">
        <f>G12*('User Input'!$F$7/'User Input'!$I$6)</f>
        <v>0</v>
      </c>
      <c r="J12">
        <f>'User Input'!D19</f>
        <v>0</v>
      </c>
      <c r="K12" s="5">
        <v>2686.6537499999999</v>
      </c>
      <c r="L12" s="9">
        <f t="shared" si="5"/>
        <v>0</v>
      </c>
      <c r="M12" s="10">
        <f t="shared" si="1"/>
        <v>0.9238454260265142</v>
      </c>
      <c r="N12" s="8">
        <f t="shared" si="6"/>
        <v>0</v>
      </c>
      <c r="O12" s="8">
        <f>N12*('User Input'!$F$7/'User Input'!$I$6)</f>
        <v>0</v>
      </c>
      <c r="Q12">
        <f>'User Input'!E19</f>
        <v>0</v>
      </c>
      <c r="R12" s="5">
        <v>78632.89499999999</v>
      </c>
      <c r="S12" s="9">
        <f t="shared" si="7"/>
        <v>0</v>
      </c>
      <c r="T12" s="10">
        <f t="shared" si="2"/>
        <v>0.9238454260265142</v>
      </c>
      <c r="U12" s="8">
        <f t="shared" si="8"/>
        <v>0</v>
      </c>
      <c r="V12" s="16">
        <f>U12*('User Input'!$F$7/'User Input'!$I$6)</f>
        <v>0</v>
      </c>
    </row>
    <row r="13" spans="2:22" x14ac:dyDescent="0.25">
      <c r="B13" s="1">
        <v>2027</v>
      </c>
      <c r="C13">
        <f>'User Input'!C20</f>
        <v>0</v>
      </c>
      <c r="D13" s="5">
        <v>280.04624999999999</v>
      </c>
      <c r="E13" s="9">
        <f t="shared" si="3"/>
        <v>0</v>
      </c>
      <c r="F13" s="10">
        <f t="shared" si="0"/>
        <v>0.90573080982991594</v>
      </c>
      <c r="G13" s="8">
        <f t="shared" si="4"/>
        <v>0</v>
      </c>
      <c r="H13" s="11">
        <f>G13*('User Input'!$F$7/'User Input'!$I$6)</f>
        <v>0</v>
      </c>
      <c r="J13">
        <f>'User Input'!D20</f>
        <v>0</v>
      </c>
      <c r="K13" s="5">
        <v>2782.5599999999995</v>
      </c>
      <c r="L13" s="9">
        <f t="shared" si="5"/>
        <v>0</v>
      </c>
      <c r="M13" s="10">
        <f t="shared" si="1"/>
        <v>0.90573080982991594</v>
      </c>
      <c r="N13" s="8">
        <f t="shared" si="6"/>
        <v>0</v>
      </c>
      <c r="O13" s="8">
        <f>N13*('User Input'!$F$7/'User Input'!$I$6)</f>
        <v>0</v>
      </c>
      <c r="Q13">
        <f>'User Input'!E20</f>
        <v>0</v>
      </c>
      <c r="R13" s="5">
        <v>80200.642499999987</v>
      </c>
      <c r="S13" s="9">
        <f t="shared" si="7"/>
        <v>0</v>
      </c>
      <c r="T13" s="10">
        <f t="shared" si="2"/>
        <v>0.90573080982991594</v>
      </c>
      <c r="U13" s="8">
        <f t="shared" si="8"/>
        <v>0</v>
      </c>
      <c r="V13" s="16">
        <f>U13*('User Input'!$F$7/'User Input'!$I$6)</f>
        <v>0</v>
      </c>
    </row>
    <row r="14" spans="2:22" x14ac:dyDescent="0.25">
      <c r="B14" s="1">
        <v>2028</v>
      </c>
      <c r="C14">
        <f>'User Input'!C21</f>
        <v>0</v>
      </c>
      <c r="D14" s="5">
        <v>285.16125</v>
      </c>
      <c r="E14" s="9">
        <f t="shared" si="3"/>
        <v>0</v>
      </c>
      <c r="F14" s="10">
        <f t="shared" si="0"/>
        <v>0.88797138218619198</v>
      </c>
      <c r="G14" s="8">
        <f t="shared" si="4"/>
        <v>0</v>
      </c>
      <c r="H14" s="11">
        <f>G14*('User Input'!$F$7/'User Input'!$I$6)</f>
        <v>0</v>
      </c>
      <c r="J14">
        <f>'User Input'!D21</f>
        <v>0</v>
      </c>
      <c r="K14" s="5">
        <v>2879.7449999999999</v>
      </c>
      <c r="L14" s="9">
        <f t="shared" si="5"/>
        <v>0</v>
      </c>
      <c r="M14" s="10">
        <f t="shared" si="1"/>
        <v>0.88797138218619198</v>
      </c>
      <c r="N14" s="8">
        <f t="shared" si="6"/>
        <v>0</v>
      </c>
      <c r="O14" s="8">
        <f>N14*('User Input'!$F$7/'User Input'!$I$6)</f>
        <v>0</v>
      </c>
      <c r="Q14">
        <f>'User Input'!E21</f>
        <v>0</v>
      </c>
      <c r="R14" s="5">
        <v>81768.389999999985</v>
      </c>
      <c r="S14" s="9">
        <f t="shared" si="7"/>
        <v>0</v>
      </c>
      <c r="T14" s="10">
        <f t="shared" si="2"/>
        <v>0.88797138218619198</v>
      </c>
      <c r="U14" s="8">
        <f t="shared" si="8"/>
        <v>0</v>
      </c>
      <c r="V14" s="16">
        <f>U14*('User Input'!$F$7/'User Input'!$I$6)</f>
        <v>0</v>
      </c>
    </row>
    <row r="15" spans="2:22" x14ac:dyDescent="0.25">
      <c r="B15" s="1">
        <v>2029</v>
      </c>
      <c r="C15">
        <f>'User Input'!C22</f>
        <v>0</v>
      </c>
      <c r="D15" s="5">
        <v>288.99749999999995</v>
      </c>
      <c r="E15" s="9">
        <f t="shared" si="3"/>
        <v>0</v>
      </c>
      <c r="F15" s="10">
        <f t="shared" si="0"/>
        <v>0.87056017861391388</v>
      </c>
      <c r="G15" s="8">
        <f t="shared" si="4"/>
        <v>0</v>
      </c>
      <c r="H15" s="11">
        <f>G15*('User Input'!$F$7/'User Input'!$I$6)</f>
        <v>0</v>
      </c>
      <c r="J15">
        <f>'User Input'!D22</f>
        <v>0</v>
      </c>
      <c r="K15" s="5">
        <v>2975.6512499999999</v>
      </c>
      <c r="L15" s="9">
        <f t="shared" si="5"/>
        <v>0</v>
      </c>
      <c r="M15" s="10">
        <f t="shared" si="1"/>
        <v>0.87056017861391388</v>
      </c>
      <c r="N15" s="8">
        <f t="shared" si="6"/>
        <v>0</v>
      </c>
      <c r="O15" s="8">
        <f>N15*('User Input'!$F$7/'User Input'!$I$6)</f>
        <v>0</v>
      </c>
      <c r="Q15">
        <f>'User Input'!E22</f>
        <v>0</v>
      </c>
      <c r="R15" s="5">
        <v>83334.858749999985</v>
      </c>
      <c r="S15" s="9">
        <f t="shared" si="7"/>
        <v>0</v>
      </c>
      <c r="T15" s="10">
        <f t="shared" si="2"/>
        <v>0.87056017861391388</v>
      </c>
      <c r="U15" s="8">
        <f t="shared" si="8"/>
        <v>0</v>
      </c>
      <c r="V15" s="16">
        <f>U15*('User Input'!$F$7/'User Input'!$I$6)</f>
        <v>0</v>
      </c>
    </row>
    <row r="16" spans="2:22" x14ac:dyDescent="0.25">
      <c r="B16" s="1">
        <v>2030</v>
      </c>
      <c r="C16">
        <f>'User Input'!C23</f>
        <v>0</v>
      </c>
      <c r="D16" s="5">
        <v>294.11250000000001</v>
      </c>
      <c r="E16" s="9">
        <f t="shared" si="3"/>
        <v>0</v>
      </c>
      <c r="F16" s="10">
        <f t="shared" si="0"/>
        <v>0.85349037119011162</v>
      </c>
      <c r="G16" s="8">
        <f t="shared" si="4"/>
        <v>0</v>
      </c>
      <c r="H16" s="11">
        <f>G16*('User Input'!$F$7/'User Input'!$I$6)</f>
        <v>0</v>
      </c>
      <c r="J16">
        <f>'User Input'!D23</f>
        <v>0</v>
      </c>
      <c r="K16" s="5">
        <v>3072.8362499999998</v>
      </c>
      <c r="L16" s="9">
        <f t="shared" si="5"/>
        <v>0</v>
      </c>
      <c r="M16" s="10">
        <f t="shared" si="1"/>
        <v>0.85349037119011162</v>
      </c>
      <c r="N16" s="8">
        <f t="shared" si="6"/>
        <v>0</v>
      </c>
      <c r="O16" s="8">
        <f>N16*('User Input'!$F$7/'User Input'!$I$6)</f>
        <v>0</v>
      </c>
      <c r="Q16">
        <f>'User Input'!E23</f>
        <v>0</v>
      </c>
      <c r="R16" s="5">
        <v>84902.606249999983</v>
      </c>
      <c r="S16" s="9">
        <f t="shared" si="7"/>
        <v>0</v>
      </c>
      <c r="T16" s="10">
        <f t="shared" si="2"/>
        <v>0.85349037119011162</v>
      </c>
      <c r="U16" s="8">
        <f t="shared" si="8"/>
        <v>0</v>
      </c>
      <c r="V16" s="16">
        <f>U16*('User Input'!$F$7/'User Input'!$I$6)</f>
        <v>0</v>
      </c>
    </row>
    <row r="17" spans="2:22" x14ac:dyDescent="0.25">
      <c r="B17" s="1">
        <v>2031</v>
      </c>
      <c r="C17">
        <f>'User Input'!C24</f>
        <v>0</v>
      </c>
      <c r="D17" s="5">
        <v>299.22749999999996</v>
      </c>
      <c r="E17" s="9">
        <f t="shared" si="3"/>
        <v>0</v>
      </c>
      <c r="F17" s="10">
        <f t="shared" si="0"/>
        <v>0.83675526587265847</v>
      </c>
      <c r="G17" s="8">
        <f t="shared" si="4"/>
        <v>0</v>
      </c>
      <c r="H17" s="11">
        <f>G17*('User Input'!$F$7/'User Input'!$I$6)</f>
        <v>0</v>
      </c>
      <c r="J17">
        <f>'User Input'!D24</f>
        <v>0</v>
      </c>
      <c r="K17" s="5">
        <v>3184.0875000000001</v>
      </c>
      <c r="L17" s="9">
        <f t="shared" si="5"/>
        <v>0</v>
      </c>
      <c r="M17" s="10">
        <f t="shared" si="1"/>
        <v>0.83675526587265847</v>
      </c>
      <c r="N17" s="8">
        <f t="shared" si="6"/>
        <v>0</v>
      </c>
      <c r="O17" s="8">
        <f>N17*('User Input'!$F$7/'User Input'!$I$6)</f>
        <v>0</v>
      </c>
      <c r="Q17">
        <f>'User Input'!E24</f>
        <v>0</v>
      </c>
      <c r="R17" s="5">
        <v>86501.043749999983</v>
      </c>
      <c r="S17" s="9">
        <f t="shared" si="7"/>
        <v>0</v>
      </c>
      <c r="T17" s="10">
        <f t="shared" si="2"/>
        <v>0.83675526587265847</v>
      </c>
      <c r="U17" s="8">
        <f t="shared" si="8"/>
        <v>0</v>
      </c>
      <c r="V17" s="16">
        <f>U17*('User Input'!$F$7/'User Input'!$I$6)</f>
        <v>0</v>
      </c>
    </row>
    <row r="18" spans="2:22" x14ac:dyDescent="0.25">
      <c r="B18" s="1">
        <v>2032</v>
      </c>
      <c r="C18">
        <f>'User Input'!C25</f>
        <v>0</v>
      </c>
      <c r="D18" s="5">
        <v>303.06374999999997</v>
      </c>
      <c r="E18" s="9">
        <f t="shared" si="3"/>
        <v>0</v>
      </c>
      <c r="F18" s="10">
        <f t="shared" si="0"/>
        <v>0.82034829987515534</v>
      </c>
      <c r="G18" s="8">
        <f t="shared" si="4"/>
        <v>0</v>
      </c>
      <c r="H18" s="11">
        <f>G18*('User Input'!$F$7/'User Input'!$I$6)</f>
        <v>0</v>
      </c>
      <c r="J18">
        <f>'User Input'!D25</f>
        <v>0</v>
      </c>
      <c r="K18" s="5">
        <v>3296.6174999999998</v>
      </c>
      <c r="L18" s="9">
        <f t="shared" si="5"/>
        <v>0</v>
      </c>
      <c r="M18" s="10">
        <f t="shared" si="1"/>
        <v>0.82034829987515534</v>
      </c>
      <c r="N18" s="8">
        <f t="shared" si="6"/>
        <v>0</v>
      </c>
      <c r="O18" s="8">
        <f>N18*('User Input'!$F$7/'User Input'!$I$6)</f>
        <v>0</v>
      </c>
      <c r="Q18">
        <f>'User Input'!E25</f>
        <v>0</v>
      </c>
      <c r="R18" s="5">
        <v>88099.481249999983</v>
      </c>
      <c r="S18" s="9">
        <f t="shared" si="7"/>
        <v>0</v>
      </c>
      <c r="T18" s="10">
        <f t="shared" si="2"/>
        <v>0.82034829987515534</v>
      </c>
      <c r="U18" s="8">
        <f t="shared" si="8"/>
        <v>0</v>
      </c>
      <c r="V18" s="16">
        <f>U18*('User Input'!$F$7/'User Input'!$I$6)</f>
        <v>0</v>
      </c>
    </row>
    <row r="19" spans="2:22" x14ac:dyDescent="0.25">
      <c r="B19" s="1">
        <v>2033</v>
      </c>
      <c r="C19">
        <f>'User Input'!C26</f>
        <v>0</v>
      </c>
      <c r="D19" s="5">
        <v>308.17874999999998</v>
      </c>
      <c r="E19" s="9">
        <f t="shared" si="3"/>
        <v>0</v>
      </c>
      <c r="F19" s="10">
        <f t="shared" si="0"/>
        <v>0.80426303909328967</v>
      </c>
      <c r="G19" s="8">
        <f t="shared" si="4"/>
        <v>0</v>
      </c>
      <c r="H19" s="11">
        <f>G19*('User Input'!$F$7/'User Input'!$I$6)</f>
        <v>0</v>
      </c>
      <c r="J19">
        <f>'User Input'!D26</f>
        <v>0</v>
      </c>
      <c r="K19" s="5">
        <v>3409.1474999999996</v>
      </c>
      <c r="L19" s="9">
        <f t="shared" si="5"/>
        <v>0</v>
      </c>
      <c r="M19" s="10">
        <f t="shared" si="1"/>
        <v>0.80426303909328967</v>
      </c>
      <c r="N19" s="8">
        <f t="shared" si="6"/>
        <v>0</v>
      </c>
      <c r="O19" s="8">
        <f>N19*('User Input'!$F$7/'User Input'!$I$6)</f>
        <v>0</v>
      </c>
      <c r="Q19">
        <f>'User Input'!E26</f>
        <v>0</v>
      </c>
      <c r="R19" s="5">
        <v>89697.918749999983</v>
      </c>
      <c r="S19" s="9">
        <f t="shared" si="7"/>
        <v>0</v>
      </c>
      <c r="T19" s="10">
        <f t="shared" si="2"/>
        <v>0.80426303909328967</v>
      </c>
      <c r="U19" s="8">
        <f t="shared" si="8"/>
        <v>0</v>
      </c>
      <c r="V19" s="16">
        <f>U19*('User Input'!$F$7/'User Input'!$I$6)</f>
        <v>0</v>
      </c>
    </row>
    <row r="20" spans="2:22" x14ac:dyDescent="0.25">
      <c r="B20" s="1">
        <v>2034</v>
      </c>
      <c r="C20">
        <f>'User Input'!C27</f>
        <v>0</v>
      </c>
      <c r="D20" s="5">
        <v>313.29374999999999</v>
      </c>
      <c r="E20" s="9">
        <f t="shared" si="3"/>
        <v>0</v>
      </c>
      <c r="F20" s="10">
        <f t="shared" si="0"/>
        <v>0.78849317558165644</v>
      </c>
      <c r="G20" s="8">
        <f t="shared" si="4"/>
        <v>0</v>
      </c>
      <c r="H20" s="11">
        <f>G20*('User Input'!$F$7/'User Input'!$I$6)</f>
        <v>0</v>
      </c>
      <c r="J20">
        <f>'User Input'!D27</f>
        <v>0</v>
      </c>
      <c r="K20" s="5">
        <v>3521.6774999999998</v>
      </c>
      <c r="L20" s="9">
        <f t="shared" si="5"/>
        <v>0</v>
      </c>
      <c r="M20" s="10">
        <f t="shared" si="1"/>
        <v>0.78849317558165644</v>
      </c>
      <c r="N20" s="8">
        <f t="shared" si="6"/>
        <v>0</v>
      </c>
      <c r="O20" s="8">
        <f>N20*('User Input'!$F$7/'User Input'!$I$6)</f>
        <v>0</v>
      </c>
      <c r="Q20">
        <f>'User Input'!E27</f>
        <v>0</v>
      </c>
      <c r="R20" s="5">
        <v>91295.077499999985</v>
      </c>
      <c r="S20" s="9">
        <f t="shared" si="7"/>
        <v>0</v>
      </c>
      <c r="T20" s="10">
        <f t="shared" si="2"/>
        <v>0.78849317558165644</v>
      </c>
      <c r="U20" s="8">
        <f t="shared" si="8"/>
        <v>0</v>
      </c>
      <c r="V20" s="16">
        <f>U20*('User Input'!$F$7/'User Input'!$I$6)</f>
        <v>0</v>
      </c>
    </row>
    <row r="21" spans="2:22" x14ac:dyDescent="0.25">
      <c r="B21" s="1">
        <v>2035</v>
      </c>
      <c r="C21">
        <f>'User Input'!C28</f>
        <v>0</v>
      </c>
      <c r="D21" s="5">
        <v>317.13</v>
      </c>
      <c r="E21" s="9">
        <f t="shared" si="3"/>
        <v>0</v>
      </c>
      <c r="F21" s="10">
        <f t="shared" si="0"/>
        <v>0.77303252508005538</v>
      </c>
      <c r="G21" s="8">
        <f t="shared" si="4"/>
        <v>0</v>
      </c>
      <c r="H21" s="11">
        <f>G21*('User Input'!$F$7/'User Input'!$I$6)</f>
        <v>0</v>
      </c>
      <c r="J21">
        <f>'User Input'!D28</f>
        <v>0</v>
      </c>
      <c r="K21" s="5">
        <v>3634.2074999999995</v>
      </c>
      <c r="L21" s="9">
        <f t="shared" si="5"/>
        <v>0</v>
      </c>
      <c r="M21" s="10">
        <f t="shared" si="1"/>
        <v>0.77303252508005538</v>
      </c>
      <c r="N21" s="8">
        <f t="shared" si="6"/>
        <v>0</v>
      </c>
      <c r="O21" s="8">
        <f>N21*('User Input'!$F$7/'User Input'!$I$6)</f>
        <v>0</v>
      </c>
      <c r="Q21">
        <f>'User Input'!E28</f>
        <v>0</v>
      </c>
      <c r="R21" s="5">
        <v>92893.514999999985</v>
      </c>
      <c r="S21" s="9">
        <f t="shared" si="7"/>
        <v>0</v>
      </c>
      <c r="T21" s="10">
        <f t="shared" si="2"/>
        <v>0.77303252508005538</v>
      </c>
      <c r="U21" s="8">
        <f t="shared" si="8"/>
        <v>0</v>
      </c>
      <c r="V21" s="16">
        <f>U21*('User Input'!$F$7/'User Input'!$I$6)</f>
        <v>0</v>
      </c>
    </row>
    <row r="22" spans="2:22" x14ac:dyDescent="0.25">
      <c r="B22" s="1">
        <v>2036</v>
      </c>
      <c r="C22">
        <f>'User Input'!C29</f>
        <v>0</v>
      </c>
      <c r="D22" s="5">
        <v>322.245</v>
      </c>
      <c r="E22" s="9">
        <f t="shared" si="3"/>
        <v>0</v>
      </c>
      <c r="F22" s="10">
        <f t="shared" si="0"/>
        <v>0.75787502458828948</v>
      </c>
      <c r="G22" s="8">
        <f t="shared" si="4"/>
        <v>0</v>
      </c>
      <c r="H22" s="11">
        <f>G22*('User Input'!$F$7/'User Input'!$I$6)</f>
        <v>0</v>
      </c>
      <c r="J22">
        <f>'User Input'!D29</f>
        <v>0</v>
      </c>
      <c r="K22" s="5">
        <v>3745.4587499999998</v>
      </c>
      <c r="L22" s="9">
        <f t="shared" si="5"/>
        <v>0</v>
      </c>
      <c r="M22" s="10">
        <f t="shared" si="1"/>
        <v>0.75787502458828948</v>
      </c>
      <c r="N22" s="8">
        <f t="shared" si="6"/>
        <v>0</v>
      </c>
      <c r="O22" s="8">
        <f>N22*('User Input'!$F$7/'User Input'!$I$6)</f>
        <v>0</v>
      </c>
      <c r="Q22">
        <f>'User Input'!E29</f>
        <v>0</v>
      </c>
      <c r="R22" s="5">
        <v>94491.952499999985</v>
      </c>
      <c r="S22" s="9">
        <f t="shared" si="7"/>
        <v>0</v>
      </c>
      <c r="T22" s="10">
        <f t="shared" si="2"/>
        <v>0.75787502458828948</v>
      </c>
      <c r="U22" s="8">
        <f t="shared" si="8"/>
        <v>0</v>
      </c>
      <c r="V22" s="16">
        <f>U22*('User Input'!$F$7/'User Input'!$I$6)</f>
        <v>0</v>
      </c>
    </row>
    <row r="23" spans="2:22" x14ac:dyDescent="0.25">
      <c r="B23" s="1">
        <v>2037</v>
      </c>
      <c r="C23">
        <f>'User Input'!C30</f>
        <v>0</v>
      </c>
      <c r="D23" s="5">
        <v>327.35999999999996</v>
      </c>
      <c r="E23" s="9">
        <f t="shared" si="3"/>
        <v>0</v>
      </c>
      <c r="F23" s="10">
        <f t="shared" si="0"/>
        <v>0.74301472998851925</v>
      </c>
      <c r="G23" s="8">
        <f t="shared" si="4"/>
        <v>0</v>
      </c>
      <c r="H23" s="11">
        <f>G23*('User Input'!$F$7/'User Input'!$I$6)</f>
        <v>0</v>
      </c>
      <c r="J23">
        <f>'User Input'!D30</f>
        <v>0</v>
      </c>
      <c r="K23" s="5">
        <v>3857.9887499999995</v>
      </c>
      <c r="L23" s="9">
        <f t="shared" si="5"/>
        <v>0</v>
      </c>
      <c r="M23" s="10">
        <f t="shared" si="1"/>
        <v>0.74301472998851925</v>
      </c>
      <c r="N23" s="8">
        <f t="shared" si="6"/>
        <v>0</v>
      </c>
      <c r="O23" s="8">
        <f>N23*('User Input'!$F$7/'User Input'!$I$6)</f>
        <v>0</v>
      </c>
      <c r="Q23">
        <f>'User Input'!E30</f>
        <v>0</v>
      </c>
      <c r="R23" s="5">
        <v>96090.389999999985</v>
      </c>
      <c r="S23" s="9">
        <f t="shared" si="7"/>
        <v>0</v>
      </c>
      <c r="T23" s="10">
        <f t="shared" si="2"/>
        <v>0.74301472998851925</v>
      </c>
      <c r="U23" s="8">
        <f t="shared" si="8"/>
        <v>0</v>
      </c>
      <c r="V23" s="16">
        <f>U23*('User Input'!$F$7/'User Input'!$I$6)</f>
        <v>0</v>
      </c>
    </row>
    <row r="24" spans="2:22" x14ac:dyDescent="0.25">
      <c r="B24" s="1">
        <v>2038</v>
      </c>
      <c r="C24">
        <f>'User Input'!C31</f>
        <v>0</v>
      </c>
      <c r="D24" s="5">
        <v>331.19624999999996</v>
      </c>
      <c r="E24" s="9">
        <f t="shared" si="3"/>
        <v>0</v>
      </c>
      <c r="F24" s="10">
        <f t="shared" si="0"/>
        <v>0.72844581371423445</v>
      </c>
      <c r="G24" s="8">
        <f t="shared" si="4"/>
        <v>0</v>
      </c>
      <c r="H24" s="11">
        <f>G24*('User Input'!$F$7/'User Input'!$I$6)</f>
        <v>0</v>
      </c>
      <c r="J24">
        <f>'User Input'!D31</f>
        <v>0</v>
      </c>
      <c r="K24" s="5">
        <v>3970.5187499999993</v>
      </c>
      <c r="L24" s="9">
        <f t="shared" si="5"/>
        <v>0</v>
      </c>
      <c r="M24" s="10">
        <f t="shared" si="1"/>
        <v>0.72844581371423445</v>
      </c>
      <c r="N24" s="8">
        <f t="shared" si="6"/>
        <v>0</v>
      </c>
      <c r="O24" s="8">
        <f>N24*('User Input'!$F$7/'User Input'!$I$6)</f>
        <v>0</v>
      </c>
      <c r="Q24">
        <f>'User Input'!E31</f>
        <v>0</v>
      </c>
      <c r="R24" s="5">
        <v>97688.827499999985</v>
      </c>
      <c r="S24" s="9">
        <f t="shared" si="7"/>
        <v>0</v>
      </c>
      <c r="T24" s="10">
        <f t="shared" si="2"/>
        <v>0.72844581371423445</v>
      </c>
      <c r="U24" s="8">
        <f t="shared" si="8"/>
        <v>0</v>
      </c>
      <c r="V24" s="16">
        <f>U24*('User Input'!$F$7/'User Input'!$I$6)</f>
        <v>0</v>
      </c>
    </row>
    <row r="25" spans="2:22" x14ac:dyDescent="0.25">
      <c r="B25" s="1">
        <v>2039</v>
      </c>
      <c r="C25">
        <f>'User Input'!C32</f>
        <v>0</v>
      </c>
      <c r="D25" s="5">
        <v>336.31124999999997</v>
      </c>
      <c r="E25" s="9">
        <f t="shared" si="3"/>
        <v>0</v>
      </c>
      <c r="F25" s="10">
        <f t="shared" si="0"/>
        <v>0.7141625624649357</v>
      </c>
      <c r="G25" s="8">
        <f t="shared" si="4"/>
        <v>0</v>
      </c>
      <c r="H25" s="11">
        <f>G25*('User Input'!$F$7/'User Input'!$I$6)</f>
        <v>0</v>
      </c>
      <c r="J25">
        <f>'User Input'!D32</f>
        <v>0</v>
      </c>
      <c r="K25" s="5">
        <v>4083.0487499999999</v>
      </c>
      <c r="L25" s="9">
        <f t="shared" si="5"/>
        <v>0</v>
      </c>
      <c r="M25" s="10">
        <f t="shared" si="1"/>
        <v>0.7141625624649357</v>
      </c>
      <c r="N25" s="8">
        <f t="shared" si="6"/>
        <v>0</v>
      </c>
      <c r="O25" s="8">
        <f>N25*('User Input'!$F$7/'User Input'!$I$6)</f>
        <v>0</v>
      </c>
      <c r="Q25">
        <f>'User Input'!E32</f>
        <v>0</v>
      </c>
      <c r="R25" s="5">
        <v>99287.264999999985</v>
      </c>
      <c r="S25" s="9">
        <f t="shared" si="7"/>
        <v>0</v>
      </c>
      <c r="T25" s="10">
        <f t="shared" si="2"/>
        <v>0.7141625624649357</v>
      </c>
      <c r="U25" s="8">
        <f t="shared" si="8"/>
        <v>0</v>
      </c>
      <c r="V25" s="16">
        <f>U25*('User Input'!$F$7/'User Input'!$I$6)</f>
        <v>0</v>
      </c>
    </row>
    <row r="26" spans="2:22" x14ac:dyDescent="0.25">
      <c r="B26" s="1">
        <v>2040</v>
      </c>
      <c r="C26">
        <f>'User Input'!C33</f>
        <v>0</v>
      </c>
      <c r="D26" s="5">
        <v>341.42624999999998</v>
      </c>
      <c r="E26" s="9">
        <f t="shared" si="3"/>
        <v>0</v>
      </c>
      <c r="F26" s="10">
        <f t="shared" si="0"/>
        <v>0.7001593749656233</v>
      </c>
      <c r="G26" s="8">
        <f t="shared" si="4"/>
        <v>0</v>
      </c>
      <c r="H26" s="11">
        <f>G26*('User Input'!$F$7/'User Input'!$I$6)</f>
        <v>0</v>
      </c>
      <c r="J26">
        <f>'User Input'!D33</f>
        <v>0</v>
      </c>
      <c r="K26" s="5">
        <v>4194.2999999999993</v>
      </c>
      <c r="L26" s="9">
        <f t="shared" si="5"/>
        <v>0</v>
      </c>
      <c r="M26" s="10">
        <f t="shared" si="1"/>
        <v>0.7001593749656233</v>
      </c>
      <c r="N26" s="8">
        <f t="shared" si="6"/>
        <v>0</v>
      </c>
      <c r="O26" s="8">
        <f>N26*('User Input'!$F$7/'User Input'!$I$6)</f>
        <v>0</v>
      </c>
      <c r="Q26">
        <f>'User Input'!E33</f>
        <v>0</v>
      </c>
      <c r="R26" s="5">
        <v>100885.70249999998</v>
      </c>
      <c r="S26" s="9">
        <f t="shared" si="7"/>
        <v>0</v>
      </c>
      <c r="T26" s="10">
        <f t="shared" si="2"/>
        <v>0.7001593749656233</v>
      </c>
      <c r="U26" s="8">
        <f t="shared" si="8"/>
        <v>0</v>
      </c>
      <c r="V26" s="16">
        <f>U26*('User Input'!$F$7/'User Input'!$I$6)</f>
        <v>0</v>
      </c>
    </row>
    <row r="27" spans="2:22" x14ac:dyDescent="0.25">
      <c r="B27" s="1">
        <v>2041</v>
      </c>
      <c r="C27">
        <f>'User Input'!C34</f>
        <v>0</v>
      </c>
      <c r="D27" s="5">
        <v>346.54124999999993</v>
      </c>
      <c r="E27" s="9">
        <f t="shared" si="3"/>
        <v>0</v>
      </c>
      <c r="F27" s="10">
        <f t="shared" si="0"/>
        <v>0.68643075977021895</v>
      </c>
      <c r="G27" s="8">
        <f t="shared" si="4"/>
        <v>0</v>
      </c>
      <c r="H27" s="11">
        <f>G27*('User Input'!$F$7/'User Input'!$I$6)</f>
        <v>0</v>
      </c>
      <c r="J27">
        <f>'User Input'!D34</f>
        <v>0</v>
      </c>
      <c r="K27" s="5">
        <v>4315.7812499999991</v>
      </c>
      <c r="L27" s="9">
        <f t="shared" si="5"/>
        <v>0</v>
      </c>
      <c r="M27" s="10">
        <f t="shared" si="1"/>
        <v>0.68643075977021895</v>
      </c>
      <c r="N27" s="8">
        <f t="shared" si="6"/>
        <v>0</v>
      </c>
      <c r="O27" s="8">
        <f>N27*('User Input'!$F$7/'User Input'!$I$6)</f>
        <v>0</v>
      </c>
      <c r="Q27">
        <f>'User Input'!E34</f>
        <v>0</v>
      </c>
      <c r="R27" s="5">
        <v>102688.73999999999</v>
      </c>
      <c r="S27" s="9">
        <f t="shared" si="7"/>
        <v>0</v>
      </c>
      <c r="T27" s="10">
        <f t="shared" si="2"/>
        <v>0.68643075977021895</v>
      </c>
      <c r="U27" s="8">
        <f t="shared" si="8"/>
        <v>0</v>
      </c>
      <c r="V27" s="16">
        <f>U27*('User Input'!$F$7/'User Input'!$I$6)</f>
        <v>0</v>
      </c>
    </row>
    <row r="28" spans="2:22" x14ac:dyDescent="0.25">
      <c r="B28" s="1">
        <v>2042</v>
      </c>
      <c r="C28">
        <f>'User Input'!C35</f>
        <v>0</v>
      </c>
      <c r="D28" s="5">
        <v>351.65625</v>
      </c>
      <c r="E28" s="9">
        <f t="shared" si="3"/>
        <v>0</v>
      </c>
      <c r="F28" s="10">
        <f t="shared" si="0"/>
        <v>0.67297133310805779</v>
      </c>
      <c r="G28" s="8">
        <f t="shared" si="4"/>
        <v>0</v>
      </c>
      <c r="H28" s="11">
        <f>G28*('User Input'!$F$7/'User Input'!$I$6)</f>
        <v>0</v>
      </c>
      <c r="J28">
        <f>'User Input'!D35</f>
        <v>0</v>
      </c>
      <c r="K28" s="5">
        <v>4438.5412499999993</v>
      </c>
      <c r="L28" s="9">
        <f t="shared" si="5"/>
        <v>0</v>
      </c>
      <c r="M28" s="10">
        <f t="shared" si="1"/>
        <v>0.67297133310805779</v>
      </c>
      <c r="N28" s="8">
        <f t="shared" si="6"/>
        <v>0</v>
      </c>
      <c r="O28" s="8">
        <f>N28*('User Input'!$F$7/'User Input'!$I$6)</f>
        <v>0</v>
      </c>
      <c r="Q28">
        <f>'User Input'!E35</f>
        <v>0</v>
      </c>
      <c r="R28" s="5">
        <v>104491.7775</v>
      </c>
      <c r="S28" s="9">
        <f t="shared" si="7"/>
        <v>0</v>
      </c>
      <c r="T28" s="10">
        <f t="shared" si="2"/>
        <v>0.67297133310805779</v>
      </c>
      <c r="U28" s="8">
        <f t="shared" si="8"/>
        <v>0</v>
      </c>
      <c r="V28" s="16">
        <f>U28*('User Input'!$F$7/'User Input'!$I$6)</f>
        <v>0</v>
      </c>
    </row>
    <row r="29" spans="2:22" x14ac:dyDescent="0.25">
      <c r="B29" s="1">
        <v>2043</v>
      </c>
      <c r="C29">
        <f>'User Input'!C36</f>
        <v>0</v>
      </c>
      <c r="D29" s="5">
        <v>356.77124999999995</v>
      </c>
      <c r="E29" s="9">
        <f t="shared" si="3"/>
        <v>0</v>
      </c>
      <c r="F29" s="10">
        <f t="shared" si="0"/>
        <v>0.65977581677260566</v>
      </c>
      <c r="G29" s="8">
        <f t="shared" si="4"/>
        <v>0</v>
      </c>
      <c r="H29" s="11">
        <f>G29*('User Input'!$F$7/'User Input'!$I$6)</f>
        <v>0</v>
      </c>
      <c r="J29">
        <f>'User Input'!D36</f>
        <v>0</v>
      </c>
      <c r="K29" s="5">
        <v>4560.0224999999991</v>
      </c>
      <c r="L29" s="9">
        <f t="shared" si="5"/>
        <v>0</v>
      </c>
      <c r="M29" s="10">
        <f t="shared" si="1"/>
        <v>0.65977581677260566</v>
      </c>
      <c r="N29" s="8">
        <f t="shared" si="6"/>
        <v>0</v>
      </c>
      <c r="O29" s="8">
        <f>N29*('User Input'!$F$7/'User Input'!$I$6)</f>
        <v>0</v>
      </c>
      <c r="Q29">
        <f>'User Input'!E36</f>
        <v>0</v>
      </c>
      <c r="R29" s="5">
        <v>106294.815</v>
      </c>
      <c r="S29" s="9">
        <f t="shared" si="7"/>
        <v>0</v>
      </c>
      <c r="T29" s="10">
        <f t="shared" si="2"/>
        <v>0.65977581677260566</v>
      </c>
      <c r="U29" s="8">
        <f t="shared" si="8"/>
        <v>0</v>
      </c>
      <c r="V29" s="16">
        <f>U29*('User Input'!$F$7/'User Input'!$I$6)</f>
        <v>0</v>
      </c>
    </row>
    <row r="30" spans="2:22" x14ac:dyDescent="0.25">
      <c r="B30" s="1">
        <v>2044</v>
      </c>
      <c r="C30">
        <f>'User Input'!C37</f>
        <v>0</v>
      </c>
      <c r="D30" s="5">
        <v>361.88624999999996</v>
      </c>
      <c r="E30" s="9">
        <f t="shared" si="3"/>
        <v>0</v>
      </c>
      <c r="F30" s="10">
        <f t="shared" si="0"/>
        <v>0.64683903605157411</v>
      </c>
      <c r="G30" s="8">
        <f t="shared" si="4"/>
        <v>0</v>
      </c>
      <c r="H30" s="11">
        <f>G30*('User Input'!$F$7/'User Input'!$I$6)</f>
        <v>0</v>
      </c>
      <c r="J30">
        <f>'User Input'!D37</f>
        <v>0</v>
      </c>
      <c r="K30" s="5">
        <v>4681.5037499999999</v>
      </c>
      <c r="L30" s="9">
        <f t="shared" si="5"/>
        <v>0</v>
      </c>
      <c r="M30" s="10">
        <f t="shared" si="1"/>
        <v>0.64683903605157411</v>
      </c>
      <c r="N30" s="8">
        <f t="shared" si="6"/>
        <v>0</v>
      </c>
      <c r="O30" s="8">
        <f>N30*('User Input'!$F$7/'User Input'!$I$6)</f>
        <v>0</v>
      </c>
      <c r="Q30">
        <f>'User Input'!E37</f>
        <v>0</v>
      </c>
      <c r="R30" s="5">
        <v>108099.13124999999</v>
      </c>
      <c r="S30" s="9">
        <f t="shared" si="7"/>
        <v>0</v>
      </c>
      <c r="T30" s="10">
        <f t="shared" si="2"/>
        <v>0.64683903605157411</v>
      </c>
      <c r="U30" s="8">
        <f t="shared" si="8"/>
        <v>0</v>
      </c>
      <c r="V30" s="16">
        <f>U30*('User Input'!$F$7/'User Input'!$I$6)</f>
        <v>0</v>
      </c>
    </row>
    <row r="31" spans="2:22" x14ac:dyDescent="0.25">
      <c r="B31" s="1">
        <v>2045</v>
      </c>
      <c r="C31">
        <f>'User Input'!C38</f>
        <v>0</v>
      </c>
      <c r="D31" s="5">
        <v>367.00125000000003</v>
      </c>
      <c r="E31" s="9">
        <f t="shared" si="3"/>
        <v>0</v>
      </c>
      <c r="F31" s="10">
        <f t="shared" si="0"/>
        <v>0.63415591769762181</v>
      </c>
      <c r="G31" s="8">
        <f t="shared" si="4"/>
        <v>0</v>
      </c>
      <c r="H31" s="11">
        <f>G31*('User Input'!$F$7/'User Input'!$I$6)</f>
        <v>0</v>
      </c>
      <c r="J31">
        <f>'User Input'!D38</f>
        <v>0</v>
      </c>
      <c r="K31" s="5">
        <v>4802.9849999999997</v>
      </c>
      <c r="L31" s="9">
        <f t="shared" si="5"/>
        <v>0</v>
      </c>
      <c r="M31" s="10">
        <f t="shared" si="1"/>
        <v>0.63415591769762181</v>
      </c>
      <c r="N31" s="8">
        <f t="shared" si="6"/>
        <v>0</v>
      </c>
      <c r="O31" s="8">
        <f>N31*('User Input'!$F$7/'User Input'!$I$6)</f>
        <v>0</v>
      </c>
      <c r="Q31">
        <f>'User Input'!E38</f>
        <v>0</v>
      </c>
      <c r="R31" s="5">
        <v>109902.16874999998</v>
      </c>
      <c r="S31" s="9">
        <f t="shared" si="7"/>
        <v>0</v>
      </c>
      <c r="T31" s="10">
        <f t="shared" si="2"/>
        <v>0.63415591769762181</v>
      </c>
      <c r="U31" s="8">
        <f t="shared" si="8"/>
        <v>0</v>
      </c>
      <c r="V31" s="16">
        <f>U31*('User Input'!$F$7/'User Input'!$I$6)</f>
        <v>0</v>
      </c>
    </row>
    <row r="32" spans="2:22" x14ac:dyDescent="0.25">
      <c r="B32" s="1">
        <v>2046</v>
      </c>
      <c r="C32">
        <f>'User Input'!C39</f>
        <v>0</v>
      </c>
      <c r="D32" s="5">
        <v>372.11624999999998</v>
      </c>
      <c r="E32" s="9">
        <f t="shared" si="3"/>
        <v>0</v>
      </c>
      <c r="F32" s="10">
        <f t="shared" si="0"/>
        <v>0.62172148793884485</v>
      </c>
      <c r="G32" s="8">
        <f t="shared" si="4"/>
        <v>0</v>
      </c>
      <c r="H32" s="11">
        <f>G32*('User Input'!$F$7/'User Input'!$I$6)</f>
        <v>0</v>
      </c>
      <c r="J32">
        <f>'User Input'!D39</f>
        <v>0</v>
      </c>
      <c r="K32" s="5">
        <v>4924.4662499999995</v>
      </c>
      <c r="L32" s="9">
        <f t="shared" si="5"/>
        <v>0</v>
      </c>
      <c r="M32" s="10">
        <f t="shared" si="1"/>
        <v>0.62172148793884485</v>
      </c>
      <c r="N32" s="8">
        <f t="shared" si="6"/>
        <v>0</v>
      </c>
      <c r="O32" s="8">
        <f>N32*('User Input'!$F$7/'User Input'!$I$6)</f>
        <v>0</v>
      </c>
      <c r="Q32">
        <f>'User Input'!E39</f>
        <v>0</v>
      </c>
      <c r="R32" s="5">
        <v>111705.20624999999</v>
      </c>
      <c r="S32" s="9">
        <f t="shared" si="7"/>
        <v>0</v>
      </c>
      <c r="T32" s="10">
        <f t="shared" si="2"/>
        <v>0.62172148793884485</v>
      </c>
      <c r="U32" s="8">
        <f t="shared" si="8"/>
        <v>0</v>
      </c>
      <c r="V32" s="16">
        <f>U32*('User Input'!$F$7/'User Input'!$I$6)</f>
        <v>0</v>
      </c>
    </row>
    <row r="33" spans="2:22" x14ac:dyDescent="0.25">
      <c r="B33" s="1">
        <v>2047</v>
      </c>
      <c r="C33">
        <f>'User Input'!C40</f>
        <v>0</v>
      </c>
      <c r="D33" s="5">
        <v>378.51</v>
      </c>
      <c r="E33" s="9">
        <f t="shared" si="3"/>
        <v>0</v>
      </c>
      <c r="F33" s="10">
        <f t="shared" si="0"/>
        <v>0.60953087052827937</v>
      </c>
      <c r="G33" s="8">
        <f t="shared" si="4"/>
        <v>0</v>
      </c>
      <c r="H33" s="11">
        <f>G33*('User Input'!$F$7/'User Input'!$I$6)</f>
        <v>0</v>
      </c>
      <c r="J33">
        <f>'User Input'!D40</f>
        <v>0</v>
      </c>
      <c r="K33" s="5">
        <v>5045.9475000000002</v>
      </c>
      <c r="L33" s="9">
        <f t="shared" si="5"/>
        <v>0</v>
      </c>
      <c r="M33" s="10">
        <f t="shared" si="1"/>
        <v>0.60953087052827937</v>
      </c>
      <c r="N33" s="8">
        <f t="shared" si="6"/>
        <v>0</v>
      </c>
      <c r="O33" s="8">
        <f>N33*('User Input'!$F$7/'User Input'!$I$6)</f>
        <v>0</v>
      </c>
      <c r="Q33">
        <f>'User Input'!E40</f>
        <v>0</v>
      </c>
      <c r="R33" s="5">
        <v>113508.24374999998</v>
      </c>
      <c r="S33" s="9">
        <f t="shared" si="7"/>
        <v>0</v>
      </c>
      <c r="T33" s="10">
        <f t="shared" si="2"/>
        <v>0.60953087052827937</v>
      </c>
      <c r="U33" s="8">
        <f t="shared" si="8"/>
        <v>0</v>
      </c>
      <c r="V33" s="16">
        <f>U33*('User Input'!$F$7/'User Input'!$I$6)</f>
        <v>0</v>
      </c>
    </row>
    <row r="34" spans="2:22" x14ac:dyDescent="0.25">
      <c r="B34" s="1">
        <v>2048</v>
      </c>
      <c r="C34">
        <f>'User Input'!C41</f>
        <v>0</v>
      </c>
      <c r="D34" s="5">
        <v>383.625</v>
      </c>
      <c r="E34" s="9">
        <f t="shared" si="3"/>
        <v>0</v>
      </c>
      <c r="F34" s="10">
        <f t="shared" si="0"/>
        <v>0.59757928483164635</v>
      </c>
      <c r="G34" s="8">
        <f t="shared" si="4"/>
        <v>0</v>
      </c>
      <c r="H34" s="11">
        <f>G34*('User Input'!$F$7/'User Input'!$I$6)</f>
        <v>0</v>
      </c>
      <c r="J34">
        <f>'User Input'!D41</f>
        <v>0</v>
      </c>
      <c r="K34" s="5">
        <v>5167.4287499999991</v>
      </c>
      <c r="L34" s="9">
        <f t="shared" si="5"/>
        <v>0</v>
      </c>
      <c r="M34" s="10">
        <f t="shared" si="1"/>
        <v>0.59757928483164635</v>
      </c>
      <c r="N34" s="8">
        <f t="shared" si="6"/>
        <v>0</v>
      </c>
      <c r="O34" s="8">
        <f>N34*('User Input'!$F$7/'User Input'!$I$6)</f>
        <v>0</v>
      </c>
      <c r="Q34">
        <f>'User Input'!E41</f>
        <v>0</v>
      </c>
      <c r="R34" s="5">
        <v>115312.56</v>
      </c>
      <c r="S34" s="9">
        <f t="shared" si="7"/>
        <v>0</v>
      </c>
      <c r="T34" s="10">
        <f t="shared" si="2"/>
        <v>0.59757928483164635</v>
      </c>
      <c r="U34" s="8">
        <f t="shared" si="8"/>
        <v>0</v>
      </c>
      <c r="V34" s="16">
        <f>U34*('User Input'!$F$7/'User Input'!$I$6)</f>
        <v>0</v>
      </c>
    </row>
    <row r="35" spans="2:22" x14ac:dyDescent="0.25">
      <c r="B35" s="1">
        <v>2049</v>
      </c>
      <c r="C35">
        <f>'User Input'!C42</f>
        <v>0</v>
      </c>
      <c r="D35" s="5">
        <v>388.73999999999995</v>
      </c>
      <c r="E35" s="9">
        <f t="shared" si="3"/>
        <v>0</v>
      </c>
      <c r="F35" s="10">
        <f t="shared" si="0"/>
        <v>0.58586204395259456</v>
      </c>
      <c r="G35" s="8">
        <f t="shared" si="4"/>
        <v>0</v>
      </c>
      <c r="H35" s="11">
        <f>G35*('User Input'!$F$7/'User Input'!$I$6)</f>
        <v>0</v>
      </c>
      <c r="J35">
        <f>'User Input'!D42</f>
        <v>0</v>
      </c>
      <c r="K35" s="5">
        <v>5288.91</v>
      </c>
      <c r="L35" s="9">
        <f t="shared" si="5"/>
        <v>0</v>
      </c>
      <c r="M35" s="10">
        <f t="shared" si="1"/>
        <v>0.58586204395259456</v>
      </c>
      <c r="N35" s="8">
        <f t="shared" si="6"/>
        <v>0</v>
      </c>
      <c r="O35" s="8">
        <f>N35*('User Input'!$F$7/'User Input'!$I$6)</f>
        <v>0</v>
      </c>
      <c r="Q35">
        <f>'User Input'!E42</f>
        <v>0</v>
      </c>
      <c r="R35" s="5">
        <v>117115.59749999999</v>
      </c>
      <c r="S35" s="9">
        <f t="shared" si="7"/>
        <v>0</v>
      </c>
      <c r="T35" s="10">
        <f t="shared" si="2"/>
        <v>0.58586204395259456</v>
      </c>
      <c r="U35" s="8">
        <f t="shared" si="8"/>
        <v>0</v>
      </c>
      <c r="V35" s="16">
        <f>U35*('User Input'!$F$7/'User Input'!$I$6)</f>
        <v>0</v>
      </c>
    </row>
    <row r="36" spans="2:22" x14ac:dyDescent="0.25">
      <c r="B36" s="1">
        <v>2050</v>
      </c>
      <c r="C36">
        <f>'User Input'!C43</f>
        <v>0</v>
      </c>
      <c r="D36" s="5">
        <v>393.8549999999999</v>
      </c>
      <c r="E36" s="9">
        <f t="shared" si="3"/>
        <v>0</v>
      </c>
      <c r="F36" s="10">
        <f t="shared" si="0"/>
        <v>0.57437455289470041</v>
      </c>
      <c r="G36" s="8">
        <f t="shared" si="4"/>
        <v>0</v>
      </c>
      <c r="H36" s="11">
        <f>G36*('User Input'!$F$7/'User Input'!$I$6)</f>
        <v>0</v>
      </c>
      <c r="J36">
        <f>'User Input'!D43</f>
        <v>0</v>
      </c>
      <c r="K36" s="5">
        <v>5410.3912499999988</v>
      </c>
      <c r="L36" s="9">
        <f t="shared" si="5"/>
        <v>0</v>
      </c>
      <c r="M36" s="10">
        <f t="shared" si="1"/>
        <v>0.57437455289470041</v>
      </c>
      <c r="N36" s="8">
        <f t="shared" si="6"/>
        <v>0</v>
      </c>
      <c r="O36" s="8">
        <f>N36*('User Input'!$F$7/'User Input'!$I$6)</f>
        <v>0</v>
      </c>
      <c r="Q36">
        <f>'User Input'!E43</f>
        <v>0</v>
      </c>
      <c r="R36" s="5">
        <v>118918.63499999999</v>
      </c>
      <c r="S36" s="9">
        <f t="shared" si="7"/>
        <v>0</v>
      </c>
      <c r="T36" s="10">
        <f t="shared" si="2"/>
        <v>0.57437455289470041</v>
      </c>
      <c r="U36" s="8">
        <f t="shared" si="8"/>
        <v>0</v>
      </c>
      <c r="V36" s="16">
        <f>U36*('User Input'!$F$7/'User Input'!$I$6)</f>
        <v>0</v>
      </c>
    </row>
    <row r="37" spans="2:22" x14ac:dyDescent="0.25">
      <c r="B37" s="1">
        <v>2051</v>
      </c>
      <c r="C37">
        <f>'User Input'!C44</f>
        <v>0</v>
      </c>
      <c r="D37" s="5">
        <v>398.96999999999997</v>
      </c>
      <c r="E37" s="9">
        <f t="shared" si="3"/>
        <v>0</v>
      </c>
      <c r="F37" s="10">
        <f t="shared" si="0"/>
        <v>0</v>
      </c>
      <c r="G37" s="8">
        <f t="shared" si="4"/>
        <v>0</v>
      </c>
      <c r="H37" s="11">
        <f>G37*('User Input'!$F$7/'User Input'!$I$6)</f>
        <v>0</v>
      </c>
      <c r="J37">
        <f>'User Input'!D44</f>
        <v>0</v>
      </c>
      <c r="K37" s="5">
        <v>5524.2</v>
      </c>
      <c r="L37" s="9">
        <f t="shared" si="5"/>
        <v>0</v>
      </c>
      <c r="M37" s="10">
        <f t="shared" si="1"/>
        <v>0</v>
      </c>
      <c r="N37" s="8">
        <f t="shared" si="6"/>
        <v>0</v>
      </c>
      <c r="O37" s="8">
        <f>N37*('User Input'!$F$7/'User Input'!$I$6)</f>
        <v>0</v>
      </c>
      <c r="Q37">
        <f>'User Input'!E44</f>
        <v>0</v>
      </c>
      <c r="R37" s="5">
        <v>120610.42124999998</v>
      </c>
      <c r="S37" s="9">
        <f t="shared" si="7"/>
        <v>0</v>
      </c>
      <c r="T37" s="10">
        <f t="shared" si="2"/>
        <v>0</v>
      </c>
      <c r="U37" s="8">
        <f t="shared" si="8"/>
        <v>0</v>
      </c>
      <c r="V37" s="16">
        <f>U37*('User Input'!$F$7/'User Input'!$I$6)</f>
        <v>0</v>
      </c>
    </row>
    <row r="38" spans="2:22" x14ac:dyDescent="0.25">
      <c r="B38" s="1">
        <v>2052</v>
      </c>
      <c r="C38">
        <f>'User Input'!C45</f>
        <v>0</v>
      </c>
      <c r="D38" s="5">
        <v>402.80624999999992</v>
      </c>
      <c r="E38" s="9">
        <f t="shared" si="3"/>
        <v>0</v>
      </c>
      <c r="F38" s="10">
        <f t="shared" ref="F38:F66" si="9">IF(AND($B38&gt;=FirstYear,$B38&lt;=LastYear),1/(1+Discount)^($B38-FirstYear),0)</f>
        <v>0</v>
      </c>
      <c r="G38" s="8">
        <f t="shared" si="4"/>
        <v>0</v>
      </c>
      <c r="H38" s="11">
        <f>G38*('User Input'!$F$7/'User Input'!$I$6)</f>
        <v>0</v>
      </c>
      <c r="J38">
        <f>'User Input'!D45</f>
        <v>0</v>
      </c>
      <c r="K38" s="5">
        <v>5638.0087499999991</v>
      </c>
      <c r="L38" s="9">
        <f t="shared" si="5"/>
        <v>0</v>
      </c>
      <c r="M38" s="10">
        <f t="shared" ref="M38:M66" si="10">IF(AND($B38&gt;=FirstYear,$B38&lt;=LastYear),1/(1+Discount)^($B38-FirstYear),0)</f>
        <v>0</v>
      </c>
      <c r="N38" s="8">
        <f t="shared" si="6"/>
        <v>0</v>
      </c>
      <c r="O38" s="8">
        <f>N38*('User Input'!$F$7/'User Input'!$I$6)</f>
        <v>0</v>
      </c>
      <c r="Q38">
        <f>'User Input'!E45</f>
        <v>0</v>
      </c>
      <c r="R38" s="5">
        <v>122302.20749999999</v>
      </c>
      <c r="S38" s="9">
        <f t="shared" si="7"/>
        <v>0</v>
      </c>
      <c r="T38" s="10">
        <f t="shared" ref="T38:T66" si="11">IF(AND($B38&gt;=FirstYear,$B38&lt;=LastYear),1/(1+Discount)^($B38-FirstYear),0)</f>
        <v>0</v>
      </c>
      <c r="U38" s="8">
        <f t="shared" si="8"/>
        <v>0</v>
      </c>
      <c r="V38" s="16">
        <f>U38*('User Input'!$F$7/'User Input'!$I$6)</f>
        <v>0</v>
      </c>
    </row>
    <row r="39" spans="2:22" x14ac:dyDescent="0.25">
      <c r="B39" s="1">
        <v>2053</v>
      </c>
      <c r="C39">
        <f>'User Input'!C46</f>
        <v>0</v>
      </c>
      <c r="D39" s="5">
        <v>407.92124999999999</v>
      </c>
      <c r="E39" s="9">
        <f t="shared" si="3"/>
        <v>0</v>
      </c>
      <c r="F39" s="10">
        <f t="shared" si="9"/>
        <v>0</v>
      </c>
      <c r="G39" s="8">
        <f t="shared" si="4"/>
        <v>0</v>
      </c>
      <c r="H39" s="11">
        <f>G39*('User Input'!$F$7/'User Input'!$I$6)</f>
        <v>0</v>
      </c>
      <c r="J39">
        <f>'User Input'!D46</f>
        <v>0</v>
      </c>
      <c r="K39" s="5">
        <v>5750.5387499999997</v>
      </c>
      <c r="L39" s="9">
        <f t="shared" si="5"/>
        <v>0</v>
      </c>
      <c r="M39" s="10">
        <f t="shared" si="10"/>
        <v>0</v>
      </c>
      <c r="N39" s="8">
        <f t="shared" si="6"/>
        <v>0</v>
      </c>
      <c r="O39" s="8">
        <f>N39*('User Input'!$F$7/'User Input'!$I$6)</f>
        <v>0</v>
      </c>
      <c r="Q39">
        <f>'User Input'!E46</f>
        <v>0</v>
      </c>
      <c r="R39" s="5">
        <v>123993.99374999999</v>
      </c>
      <c r="S39" s="9">
        <f t="shared" si="7"/>
        <v>0</v>
      </c>
      <c r="T39" s="10">
        <f t="shared" si="11"/>
        <v>0</v>
      </c>
      <c r="U39" s="8">
        <f t="shared" si="8"/>
        <v>0</v>
      </c>
      <c r="V39" s="16">
        <f>U39*('User Input'!$F$7/'User Input'!$I$6)</f>
        <v>0</v>
      </c>
    </row>
    <row r="40" spans="2:22" x14ac:dyDescent="0.25">
      <c r="B40" s="1">
        <v>2054</v>
      </c>
      <c r="C40">
        <f>'User Input'!C47</f>
        <v>0</v>
      </c>
      <c r="D40" s="5">
        <v>413.03625</v>
      </c>
      <c r="E40" s="9">
        <f t="shared" si="3"/>
        <v>0</v>
      </c>
      <c r="F40" s="10">
        <f t="shared" si="9"/>
        <v>0</v>
      </c>
      <c r="G40" s="8">
        <f t="shared" si="4"/>
        <v>0</v>
      </c>
      <c r="H40" s="11">
        <f>G40*('User Input'!$F$7/'User Input'!$I$6)</f>
        <v>0</v>
      </c>
      <c r="J40">
        <f>'User Input'!D47</f>
        <v>0</v>
      </c>
      <c r="K40" s="5">
        <v>5864.3474999999989</v>
      </c>
      <c r="L40" s="9">
        <f t="shared" si="5"/>
        <v>0</v>
      </c>
      <c r="M40" s="10">
        <f t="shared" si="10"/>
        <v>0</v>
      </c>
      <c r="N40" s="8">
        <f t="shared" si="6"/>
        <v>0</v>
      </c>
      <c r="O40" s="8">
        <f>N40*('User Input'!$F$7/'User Input'!$I$6)</f>
        <v>0</v>
      </c>
      <c r="Q40">
        <f>'User Input'!E47</f>
        <v>0</v>
      </c>
      <c r="R40" s="5">
        <v>125685.78</v>
      </c>
      <c r="S40" s="9">
        <f t="shared" si="7"/>
        <v>0</v>
      </c>
      <c r="T40" s="10">
        <f t="shared" si="11"/>
        <v>0</v>
      </c>
      <c r="U40" s="8">
        <f t="shared" si="8"/>
        <v>0</v>
      </c>
      <c r="V40" s="16">
        <f>U40*('User Input'!$F$7/'User Input'!$I$6)</f>
        <v>0</v>
      </c>
    </row>
    <row r="41" spans="2:22" x14ac:dyDescent="0.25">
      <c r="B41" s="1">
        <v>2055</v>
      </c>
      <c r="C41">
        <f>'User Input'!C48</f>
        <v>0</v>
      </c>
      <c r="D41" s="5">
        <v>416.8725</v>
      </c>
      <c r="E41" s="9">
        <f t="shared" si="3"/>
        <v>0</v>
      </c>
      <c r="F41" s="10">
        <f t="shared" si="9"/>
        <v>0</v>
      </c>
      <c r="G41" s="8">
        <f t="shared" si="4"/>
        <v>0</v>
      </c>
      <c r="H41" s="11">
        <f>G41*('User Input'!$F$7/'User Input'!$I$6)</f>
        <v>0</v>
      </c>
      <c r="J41">
        <f>'User Input'!D48</f>
        <v>0</v>
      </c>
      <c r="K41" s="5">
        <v>5978.15625</v>
      </c>
      <c r="L41" s="9">
        <f t="shared" si="5"/>
        <v>0</v>
      </c>
      <c r="M41" s="10">
        <f t="shared" si="10"/>
        <v>0</v>
      </c>
      <c r="N41" s="8">
        <f t="shared" si="6"/>
        <v>0</v>
      </c>
      <c r="O41" s="8">
        <f>N41*('User Input'!$F$7/'User Input'!$I$6)</f>
        <v>0</v>
      </c>
      <c r="Q41">
        <f>'User Input'!E48</f>
        <v>0</v>
      </c>
      <c r="R41" s="5">
        <v>127378.84499999999</v>
      </c>
      <c r="S41" s="9">
        <f t="shared" si="7"/>
        <v>0</v>
      </c>
      <c r="T41" s="10">
        <f t="shared" si="11"/>
        <v>0</v>
      </c>
      <c r="U41" s="8">
        <f t="shared" si="8"/>
        <v>0</v>
      </c>
      <c r="V41" s="16">
        <f>U41*('User Input'!$F$7/'User Input'!$I$6)</f>
        <v>0</v>
      </c>
    </row>
    <row r="42" spans="2:22" x14ac:dyDescent="0.25">
      <c r="B42" s="1">
        <v>2056</v>
      </c>
      <c r="C42">
        <f>'User Input'!C49</f>
        <v>0</v>
      </c>
      <c r="D42" s="5">
        <v>421.98749999999995</v>
      </c>
      <c r="E42" s="9">
        <f t="shared" si="3"/>
        <v>0</v>
      </c>
      <c r="F42" s="10">
        <f t="shared" si="9"/>
        <v>0</v>
      </c>
      <c r="G42" s="8">
        <f t="shared" si="4"/>
        <v>0</v>
      </c>
      <c r="H42" s="11">
        <f>G42*('User Input'!$F$7/'User Input'!$I$6)</f>
        <v>0</v>
      </c>
      <c r="J42">
        <f>'User Input'!D49</f>
        <v>0</v>
      </c>
      <c r="K42" s="5">
        <v>6090.6862499999997</v>
      </c>
      <c r="L42" s="9">
        <f t="shared" si="5"/>
        <v>0</v>
      </c>
      <c r="M42" s="10">
        <f t="shared" si="10"/>
        <v>0</v>
      </c>
      <c r="N42" s="8">
        <f t="shared" si="6"/>
        <v>0</v>
      </c>
      <c r="O42" s="8">
        <f>N42*('User Input'!$F$7/'User Input'!$I$6)</f>
        <v>0</v>
      </c>
      <c r="Q42">
        <f>'User Input'!E49</f>
        <v>0</v>
      </c>
      <c r="R42" s="5">
        <v>129070.63124999999</v>
      </c>
      <c r="S42" s="9">
        <f t="shared" si="7"/>
        <v>0</v>
      </c>
      <c r="T42" s="10">
        <f t="shared" si="11"/>
        <v>0</v>
      </c>
      <c r="U42" s="8">
        <f t="shared" si="8"/>
        <v>0</v>
      </c>
      <c r="V42" s="16">
        <f>U42*('User Input'!$F$7/'User Input'!$I$6)</f>
        <v>0</v>
      </c>
    </row>
    <row r="43" spans="2:22" x14ac:dyDescent="0.25">
      <c r="B43" s="1">
        <v>2057</v>
      </c>
      <c r="C43">
        <f>'User Input'!C50</f>
        <v>0</v>
      </c>
      <c r="D43" s="5">
        <v>427.10249999999996</v>
      </c>
      <c r="E43" s="9">
        <f t="shared" si="3"/>
        <v>0</v>
      </c>
      <c r="F43" s="10">
        <f t="shared" si="9"/>
        <v>0</v>
      </c>
      <c r="G43" s="8">
        <f t="shared" si="4"/>
        <v>0</v>
      </c>
      <c r="H43" s="11">
        <f>G43*('User Input'!$F$7/'User Input'!$I$6)</f>
        <v>0</v>
      </c>
      <c r="J43">
        <f>'User Input'!D50</f>
        <v>0</v>
      </c>
      <c r="K43" s="5">
        <v>6204.494999999999</v>
      </c>
      <c r="L43" s="9">
        <f t="shared" si="5"/>
        <v>0</v>
      </c>
      <c r="M43" s="10">
        <f t="shared" si="10"/>
        <v>0</v>
      </c>
      <c r="N43" s="8">
        <f t="shared" si="6"/>
        <v>0</v>
      </c>
      <c r="O43" s="8">
        <f>N43*('User Input'!$F$7/'User Input'!$I$6)</f>
        <v>0</v>
      </c>
      <c r="Q43">
        <f>'User Input'!E50</f>
        <v>0</v>
      </c>
      <c r="R43" s="5">
        <v>130762.4175</v>
      </c>
      <c r="S43" s="9">
        <f t="shared" si="7"/>
        <v>0</v>
      </c>
      <c r="T43" s="10">
        <f t="shared" si="11"/>
        <v>0</v>
      </c>
      <c r="U43" s="8">
        <f t="shared" si="8"/>
        <v>0</v>
      </c>
      <c r="V43" s="16">
        <f>U43*('User Input'!$F$7/'User Input'!$I$6)</f>
        <v>0</v>
      </c>
    </row>
    <row r="44" spans="2:22" x14ac:dyDescent="0.25">
      <c r="B44" s="1">
        <v>2058</v>
      </c>
      <c r="C44">
        <f>'User Input'!C51</f>
        <v>0</v>
      </c>
      <c r="D44" s="5">
        <v>432.21749999999992</v>
      </c>
      <c r="E44" s="9">
        <f t="shared" si="3"/>
        <v>0</v>
      </c>
      <c r="F44" s="10">
        <f t="shared" si="9"/>
        <v>0</v>
      </c>
      <c r="G44" s="8">
        <f t="shared" si="4"/>
        <v>0</v>
      </c>
      <c r="H44" s="11">
        <f>G44*('User Input'!$F$7/'User Input'!$I$6)</f>
        <v>0</v>
      </c>
      <c r="J44">
        <f>'User Input'!D51</f>
        <v>0</v>
      </c>
      <c r="K44" s="5">
        <v>6318.3037499999991</v>
      </c>
      <c r="L44" s="9">
        <f t="shared" si="5"/>
        <v>0</v>
      </c>
      <c r="M44" s="10">
        <f t="shared" si="10"/>
        <v>0</v>
      </c>
      <c r="N44" s="8">
        <f t="shared" si="6"/>
        <v>0</v>
      </c>
      <c r="O44" s="8">
        <f>N44*('User Input'!$F$7/'User Input'!$I$6)</f>
        <v>0</v>
      </c>
      <c r="Q44">
        <f>'User Input'!E51</f>
        <v>0</v>
      </c>
      <c r="R44" s="5">
        <v>132454.20374999999</v>
      </c>
      <c r="S44" s="9">
        <f t="shared" si="7"/>
        <v>0</v>
      </c>
      <c r="T44" s="10">
        <f t="shared" si="11"/>
        <v>0</v>
      </c>
      <c r="U44" s="8">
        <f t="shared" si="8"/>
        <v>0</v>
      </c>
      <c r="V44" s="16">
        <f>U44*('User Input'!$F$7/'User Input'!$I$6)</f>
        <v>0</v>
      </c>
    </row>
    <row r="45" spans="2:22" x14ac:dyDescent="0.25">
      <c r="B45" s="1">
        <v>2059</v>
      </c>
      <c r="C45">
        <f>'User Input'!C52</f>
        <v>0</v>
      </c>
      <c r="D45" s="5">
        <v>436.05374999999992</v>
      </c>
      <c r="E45" s="9">
        <f t="shared" si="3"/>
        <v>0</v>
      </c>
      <c r="F45" s="10">
        <f t="shared" si="9"/>
        <v>0</v>
      </c>
      <c r="G45" s="8">
        <f t="shared" si="4"/>
        <v>0</v>
      </c>
      <c r="H45" s="11">
        <f>G45*('User Input'!$F$7/'User Input'!$I$6)</f>
        <v>0</v>
      </c>
      <c r="J45">
        <f>'User Input'!D52</f>
        <v>0</v>
      </c>
      <c r="K45" s="5">
        <v>6430.8337499999998</v>
      </c>
      <c r="L45" s="9">
        <f t="shared" si="5"/>
        <v>0</v>
      </c>
      <c r="M45" s="10">
        <f t="shared" si="10"/>
        <v>0</v>
      </c>
      <c r="N45" s="8">
        <f t="shared" si="6"/>
        <v>0</v>
      </c>
      <c r="O45" s="8">
        <f>N45*('User Input'!$F$7/'User Input'!$I$6)</f>
        <v>0</v>
      </c>
      <c r="Q45">
        <f>'User Input'!E52</f>
        <v>0</v>
      </c>
      <c r="R45" s="5">
        <v>134145.99</v>
      </c>
      <c r="S45" s="9">
        <f t="shared" si="7"/>
        <v>0</v>
      </c>
      <c r="T45" s="10">
        <f t="shared" si="11"/>
        <v>0</v>
      </c>
      <c r="U45" s="8">
        <f t="shared" si="8"/>
        <v>0</v>
      </c>
      <c r="V45" s="16">
        <f>U45*('User Input'!$F$7/'User Input'!$I$6)</f>
        <v>0</v>
      </c>
    </row>
    <row r="46" spans="2:22" x14ac:dyDescent="0.25">
      <c r="B46" s="1">
        <v>2060</v>
      </c>
      <c r="C46">
        <f>'User Input'!C53</f>
        <v>0</v>
      </c>
      <c r="D46" s="5">
        <v>441.16874999999993</v>
      </c>
      <c r="E46" s="9">
        <f t="shared" si="3"/>
        <v>0</v>
      </c>
      <c r="F46" s="10">
        <f t="shared" si="9"/>
        <v>0</v>
      </c>
      <c r="G46" s="8">
        <f t="shared" si="4"/>
        <v>0</v>
      </c>
      <c r="H46" s="11">
        <f>G46*('User Input'!$F$7/'User Input'!$I$6)</f>
        <v>0</v>
      </c>
      <c r="J46">
        <f>'User Input'!D53</f>
        <v>0</v>
      </c>
      <c r="K46" s="5">
        <v>6544.6424999999999</v>
      </c>
      <c r="L46" s="9">
        <f t="shared" si="5"/>
        <v>0</v>
      </c>
      <c r="M46" s="10">
        <f t="shared" si="10"/>
        <v>0</v>
      </c>
      <c r="N46" s="8">
        <f t="shared" si="6"/>
        <v>0</v>
      </c>
      <c r="O46" s="8">
        <f>N46*('User Input'!$F$7/'User Input'!$I$6)</f>
        <v>0</v>
      </c>
      <c r="Q46">
        <f>'User Input'!E53</f>
        <v>0</v>
      </c>
      <c r="R46" s="5">
        <v>135837.77625</v>
      </c>
      <c r="S46" s="9">
        <f t="shared" si="7"/>
        <v>0</v>
      </c>
      <c r="T46" s="10">
        <f t="shared" si="11"/>
        <v>0</v>
      </c>
      <c r="U46" s="8">
        <f t="shared" si="8"/>
        <v>0</v>
      </c>
      <c r="V46" s="16">
        <f>U46*('User Input'!$F$7/'User Input'!$I$6)</f>
        <v>0</v>
      </c>
    </row>
    <row r="47" spans="2:22" x14ac:dyDescent="0.25">
      <c r="B47" s="1">
        <v>2061</v>
      </c>
      <c r="C47">
        <f>'User Input'!C54</f>
        <v>0</v>
      </c>
      <c r="D47" s="5">
        <v>445.00499999999994</v>
      </c>
      <c r="E47" s="9">
        <f t="shared" si="3"/>
        <v>0</v>
      </c>
      <c r="F47" s="10">
        <f t="shared" si="9"/>
        <v>0</v>
      </c>
      <c r="G47" s="8">
        <f t="shared" si="4"/>
        <v>0</v>
      </c>
      <c r="H47" s="11">
        <f>G47*('User Input'!$F$7/'User Input'!$I$6)</f>
        <v>0</v>
      </c>
      <c r="J47">
        <f>'User Input'!D54</f>
        <v>0</v>
      </c>
      <c r="K47" s="5">
        <v>6648.2212499999987</v>
      </c>
      <c r="L47" s="9">
        <f t="shared" si="5"/>
        <v>0</v>
      </c>
      <c r="M47" s="10">
        <f t="shared" si="10"/>
        <v>0</v>
      </c>
      <c r="N47" s="8">
        <f t="shared" si="6"/>
        <v>0</v>
      </c>
      <c r="O47" s="8">
        <f>N47*('User Input'!$F$7/'User Input'!$I$6)</f>
        <v>0</v>
      </c>
      <c r="Q47">
        <f>'User Input'!E54</f>
        <v>0</v>
      </c>
      <c r="R47" s="5">
        <v>137318.56875000001</v>
      </c>
      <c r="S47" s="9">
        <f t="shared" si="7"/>
        <v>0</v>
      </c>
      <c r="T47" s="10">
        <f t="shared" si="11"/>
        <v>0</v>
      </c>
      <c r="U47" s="8">
        <f t="shared" si="8"/>
        <v>0</v>
      </c>
      <c r="V47" s="16">
        <f>U47*('User Input'!$F$7/'User Input'!$I$6)</f>
        <v>0</v>
      </c>
    </row>
    <row r="48" spans="2:22" x14ac:dyDescent="0.25">
      <c r="B48" s="1">
        <v>2062</v>
      </c>
      <c r="C48">
        <f>'User Input'!C55</f>
        <v>0</v>
      </c>
      <c r="D48" s="5">
        <v>448.84124999999995</v>
      </c>
      <c r="E48" s="9">
        <f t="shared" si="3"/>
        <v>0</v>
      </c>
      <c r="F48" s="10">
        <f t="shared" si="9"/>
        <v>0</v>
      </c>
      <c r="G48" s="8">
        <f t="shared" si="4"/>
        <v>0</v>
      </c>
      <c r="H48" s="11">
        <f>G48*('User Input'!$F$7/'User Input'!$I$6)</f>
        <v>0</v>
      </c>
      <c r="J48">
        <f>'User Input'!D55</f>
        <v>0</v>
      </c>
      <c r="K48" s="5">
        <v>6751.7999999999993</v>
      </c>
      <c r="L48" s="9">
        <f t="shared" si="5"/>
        <v>0</v>
      </c>
      <c r="M48" s="10">
        <f t="shared" si="10"/>
        <v>0</v>
      </c>
      <c r="N48" s="8">
        <f t="shared" si="6"/>
        <v>0</v>
      </c>
      <c r="O48" s="8">
        <f>N48*('User Input'!$F$7/'User Input'!$I$6)</f>
        <v>0</v>
      </c>
      <c r="Q48">
        <f>'User Input'!E55</f>
        <v>0</v>
      </c>
      <c r="R48" s="5">
        <v>138798.08249999999</v>
      </c>
      <c r="S48" s="9">
        <f t="shared" si="7"/>
        <v>0</v>
      </c>
      <c r="T48" s="10">
        <f t="shared" si="11"/>
        <v>0</v>
      </c>
      <c r="U48" s="8">
        <f t="shared" si="8"/>
        <v>0</v>
      </c>
      <c r="V48" s="16">
        <f>U48*('User Input'!$F$7/'User Input'!$I$6)</f>
        <v>0</v>
      </c>
    </row>
    <row r="49" spans="2:22" x14ac:dyDescent="0.25">
      <c r="B49" s="1">
        <v>2063</v>
      </c>
      <c r="C49">
        <f>'User Input'!C56</f>
        <v>0</v>
      </c>
      <c r="D49" s="5">
        <v>452.67750000000001</v>
      </c>
      <c r="E49" s="9">
        <f t="shared" si="3"/>
        <v>0</v>
      </c>
      <c r="F49" s="10">
        <f t="shared" si="9"/>
        <v>0</v>
      </c>
      <c r="G49" s="8">
        <f t="shared" si="4"/>
        <v>0</v>
      </c>
      <c r="H49" s="11">
        <f>G49*('User Input'!$F$7/'User Input'!$I$6)</f>
        <v>0</v>
      </c>
      <c r="J49">
        <f>'User Input'!D56</f>
        <v>0</v>
      </c>
      <c r="K49" s="5">
        <v>6855.3787499999999</v>
      </c>
      <c r="L49" s="9">
        <f t="shared" si="5"/>
        <v>0</v>
      </c>
      <c r="M49" s="10">
        <f t="shared" si="10"/>
        <v>0</v>
      </c>
      <c r="N49" s="8">
        <f t="shared" si="6"/>
        <v>0</v>
      </c>
      <c r="O49" s="8">
        <f>N49*('User Input'!$F$7/'User Input'!$I$6)</f>
        <v>0</v>
      </c>
      <c r="Q49">
        <f>'User Input'!E56</f>
        <v>0</v>
      </c>
      <c r="R49" s="5">
        <v>140278.875</v>
      </c>
      <c r="S49" s="9">
        <f t="shared" si="7"/>
        <v>0</v>
      </c>
      <c r="T49" s="10">
        <f t="shared" si="11"/>
        <v>0</v>
      </c>
      <c r="U49" s="8">
        <f t="shared" si="8"/>
        <v>0</v>
      </c>
      <c r="V49" s="16">
        <f>U49*('User Input'!$F$7/'User Input'!$I$6)</f>
        <v>0</v>
      </c>
    </row>
    <row r="50" spans="2:22" x14ac:dyDescent="0.25">
      <c r="B50" s="1">
        <v>2064</v>
      </c>
      <c r="C50">
        <f>'User Input'!C57</f>
        <v>0</v>
      </c>
      <c r="D50" s="5">
        <v>456.51374999999996</v>
      </c>
      <c r="E50" s="9">
        <f t="shared" si="3"/>
        <v>0</v>
      </c>
      <c r="F50" s="10">
        <f t="shared" si="9"/>
        <v>0</v>
      </c>
      <c r="G50" s="8">
        <f t="shared" si="4"/>
        <v>0</v>
      </c>
      <c r="H50" s="11">
        <f>G50*('User Input'!$F$7/'User Input'!$I$6)</f>
        <v>0</v>
      </c>
      <c r="J50">
        <f>'User Input'!D57</f>
        <v>0</v>
      </c>
      <c r="K50" s="5">
        <v>6958.9574999999986</v>
      </c>
      <c r="L50" s="9">
        <f t="shared" si="5"/>
        <v>0</v>
      </c>
      <c r="M50" s="10">
        <f t="shared" si="10"/>
        <v>0</v>
      </c>
      <c r="N50" s="8">
        <f t="shared" si="6"/>
        <v>0</v>
      </c>
      <c r="O50" s="8">
        <f>N50*('User Input'!$F$7/'User Input'!$I$6)</f>
        <v>0</v>
      </c>
      <c r="Q50">
        <f>'User Input'!E57</f>
        <v>0</v>
      </c>
      <c r="R50" s="5">
        <v>141758.38874999998</v>
      </c>
      <c r="S50" s="9">
        <f t="shared" si="7"/>
        <v>0</v>
      </c>
      <c r="T50" s="10">
        <f t="shared" si="11"/>
        <v>0</v>
      </c>
      <c r="U50" s="8">
        <f t="shared" si="8"/>
        <v>0</v>
      </c>
      <c r="V50" s="16">
        <f>U50*('User Input'!$F$7/'User Input'!$I$6)</f>
        <v>0</v>
      </c>
    </row>
    <row r="51" spans="2:22" x14ac:dyDescent="0.25">
      <c r="B51" s="1">
        <v>2065</v>
      </c>
      <c r="C51">
        <f>'User Input'!C58</f>
        <v>0</v>
      </c>
      <c r="D51" s="5">
        <v>460.34999999999997</v>
      </c>
      <c r="E51" s="9">
        <f t="shared" si="3"/>
        <v>0</v>
      </c>
      <c r="F51" s="10">
        <f t="shared" si="9"/>
        <v>0</v>
      </c>
      <c r="G51" s="8">
        <f t="shared" si="4"/>
        <v>0</v>
      </c>
      <c r="H51" s="11">
        <f>G51*('User Input'!$F$7/'User Input'!$I$6)</f>
        <v>0</v>
      </c>
      <c r="J51">
        <f>'User Input'!D58</f>
        <v>0</v>
      </c>
      <c r="K51" s="5">
        <v>7062.5362499999992</v>
      </c>
      <c r="L51" s="9">
        <f t="shared" si="5"/>
        <v>0</v>
      </c>
      <c r="M51" s="10">
        <f t="shared" si="10"/>
        <v>0</v>
      </c>
      <c r="N51" s="8">
        <f t="shared" si="6"/>
        <v>0</v>
      </c>
      <c r="O51" s="8">
        <f>N51*('User Input'!$F$7/'User Input'!$I$6)</f>
        <v>0</v>
      </c>
      <c r="Q51">
        <f>'User Input'!E58</f>
        <v>0</v>
      </c>
      <c r="R51" s="5">
        <v>143239.18124999999</v>
      </c>
      <c r="S51" s="9">
        <f t="shared" si="7"/>
        <v>0</v>
      </c>
      <c r="T51" s="10">
        <f t="shared" si="11"/>
        <v>0</v>
      </c>
      <c r="U51" s="8">
        <f t="shared" si="8"/>
        <v>0</v>
      </c>
      <c r="V51" s="16">
        <f>U51*('User Input'!$F$7/'User Input'!$I$6)</f>
        <v>0</v>
      </c>
    </row>
    <row r="52" spans="2:22" x14ac:dyDescent="0.25">
      <c r="B52" s="1">
        <v>2066</v>
      </c>
      <c r="C52">
        <f>'User Input'!C59</f>
        <v>0</v>
      </c>
      <c r="D52" s="5">
        <v>464.18624999999997</v>
      </c>
      <c r="E52" s="9">
        <f t="shared" si="3"/>
        <v>0</v>
      </c>
      <c r="F52" s="10">
        <f t="shared" si="9"/>
        <v>0</v>
      </c>
      <c r="G52" s="8">
        <f t="shared" si="4"/>
        <v>0</v>
      </c>
      <c r="H52" s="11">
        <f>G52*('User Input'!$F$7/'User Input'!$I$6)</f>
        <v>0</v>
      </c>
      <c r="J52">
        <f>'User Input'!D59</f>
        <v>0</v>
      </c>
      <c r="K52" s="5">
        <v>7166.1149999999998</v>
      </c>
      <c r="L52" s="9">
        <f t="shared" si="5"/>
        <v>0</v>
      </c>
      <c r="M52" s="10">
        <f t="shared" si="10"/>
        <v>0</v>
      </c>
      <c r="N52" s="8">
        <f t="shared" si="6"/>
        <v>0</v>
      </c>
      <c r="O52" s="8">
        <f>N52*('User Input'!$F$7/'User Input'!$I$6)</f>
        <v>0</v>
      </c>
      <c r="Q52">
        <f>'User Input'!E59</f>
        <v>0</v>
      </c>
      <c r="R52" s="5">
        <v>144718.69499999998</v>
      </c>
      <c r="S52" s="9">
        <f t="shared" si="7"/>
        <v>0</v>
      </c>
      <c r="T52" s="10">
        <f t="shared" si="11"/>
        <v>0</v>
      </c>
      <c r="U52" s="8">
        <f t="shared" si="8"/>
        <v>0</v>
      </c>
      <c r="V52" s="16">
        <f>U52*('User Input'!$F$7/'User Input'!$I$6)</f>
        <v>0</v>
      </c>
    </row>
    <row r="53" spans="2:22" x14ac:dyDescent="0.25">
      <c r="B53" s="1">
        <v>2067</v>
      </c>
      <c r="C53">
        <f>'User Input'!C60</f>
        <v>0</v>
      </c>
      <c r="D53" s="5">
        <v>468.02249999999992</v>
      </c>
      <c r="E53" s="9">
        <f t="shared" si="3"/>
        <v>0</v>
      </c>
      <c r="F53" s="10">
        <f t="shared" si="9"/>
        <v>0</v>
      </c>
      <c r="G53" s="8">
        <f t="shared" si="4"/>
        <v>0</v>
      </c>
      <c r="H53" s="11">
        <f>G53*('User Input'!$F$7/'User Input'!$I$6)</f>
        <v>0</v>
      </c>
      <c r="J53">
        <f>'User Input'!D60</f>
        <v>0</v>
      </c>
      <c r="K53" s="5">
        <v>7269.6937499999985</v>
      </c>
      <c r="L53" s="9">
        <f t="shared" si="5"/>
        <v>0</v>
      </c>
      <c r="M53" s="10">
        <f t="shared" si="10"/>
        <v>0</v>
      </c>
      <c r="N53" s="8">
        <f t="shared" si="6"/>
        <v>0</v>
      </c>
      <c r="O53" s="8">
        <f>N53*('User Input'!$F$7/'User Input'!$I$6)</f>
        <v>0</v>
      </c>
      <c r="Q53">
        <f>'User Input'!E60</f>
        <v>0</v>
      </c>
      <c r="R53" s="5">
        <v>146199.48749999999</v>
      </c>
      <c r="S53" s="9">
        <f t="shared" si="7"/>
        <v>0</v>
      </c>
      <c r="T53" s="10">
        <f t="shared" si="11"/>
        <v>0</v>
      </c>
      <c r="U53" s="8">
        <f t="shared" si="8"/>
        <v>0</v>
      </c>
      <c r="V53" s="16">
        <f>U53*('User Input'!$F$7/'User Input'!$I$6)</f>
        <v>0</v>
      </c>
    </row>
    <row r="54" spans="2:22" x14ac:dyDescent="0.25">
      <c r="B54" s="1">
        <v>2068</v>
      </c>
      <c r="C54">
        <f>'User Input'!C61</f>
        <v>0</v>
      </c>
      <c r="D54" s="5">
        <v>471.85874999999999</v>
      </c>
      <c r="E54" s="9">
        <f t="shared" si="3"/>
        <v>0</v>
      </c>
      <c r="F54" s="10">
        <f t="shared" si="9"/>
        <v>0</v>
      </c>
      <c r="G54" s="8">
        <f t="shared" si="4"/>
        <v>0</v>
      </c>
      <c r="H54" s="11">
        <f>G54*('User Input'!$F$7/'User Input'!$I$6)</f>
        <v>0</v>
      </c>
      <c r="J54">
        <f>'User Input'!D61</f>
        <v>0</v>
      </c>
      <c r="K54" s="5">
        <v>7371.9937499999996</v>
      </c>
      <c r="L54" s="9">
        <f t="shared" si="5"/>
        <v>0</v>
      </c>
      <c r="M54" s="10">
        <f t="shared" si="10"/>
        <v>0</v>
      </c>
      <c r="N54" s="8">
        <f t="shared" si="6"/>
        <v>0</v>
      </c>
      <c r="O54" s="8">
        <f>N54*('User Input'!$F$7/'User Input'!$I$6)</f>
        <v>0</v>
      </c>
      <c r="Q54">
        <f>'User Input'!E61</f>
        <v>0</v>
      </c>
      <c r="R54" s="5">
        <v>147679.00124999997</v>
      </c>
      <c r="S54" s="9">
        <f t="shared" si="7"/>
        <v>0</v>
      </c>
      <c r="T54" s="10">
        <f t="shared" si="11"/>
        <v>0</v>
      </c>
      <c r="U54" s="8">
        <f t="shared" si="8"/>
        <v>0</v>
      </c>
      <c r="V54" s="16">
        <f>U54*('User Input'!$F$7/'User Input'!$I$6)</f>
        <v>0</v>
      </c>
    </row>
    <row r="55" spans="2:22" x14ac:dyDescent="0.25">
      <c r="B55" s="1">
        <v>2069</v>
      </c>
      <c r="C55">
        <f>'User Input'!C62</f>
        <v>0</v>
      </c>
      <c r="D55" s="5">
        <v>475.69499999999999</v>
      </c>
      <c r="E55" s="9">
        <f t="shared" si="3"/>
        <v>0</v>
      </c>
      <c r="F55" s="10">
        <f t="shared" si="9"/>
        <v>0</v>
      </c>
      <c r="G55" s="8">
        <f t="shared" si="4"/>
        <v>0</v>
      </c>
      <c r="H55" s="11">
        <f>G55*('User Input'!$F$7/'User Input'!$I$6)</f>
        <v>0</v>
      </c>
      <c r="J55">
        <f>'User Input'!D62</f>
        <v>0</v>
      </c>
      <c r="K55" s="5">
        <v>7475.5724999999993</v>
      </c>
      <c r="L55" s="9">
        <f t="shared" si="5"/>
        <v>0</v>
      </c>
      <c r="M55" s="10">
        <f t="shared" si="10"/>
        <v>0</v>
      </c>
      <c r="N55" s="8">
        <f t="shared" si="6"/>
        <v>0</v>
      </c>
      <c r="O55" s="8">
        <f>N55*('User Input'!$F$7/'User Input'!$I$6)</f>
        <v>0</v>
      </c>
      <c r="Q55">
        <f>'User Input'!E62</f>
        <v>0</v>
      </c>
      <c r="R55" s="5">
        <v>149159.79374999998</v>
      </c>
      <c r="S55" s="9">
        <f t="shared" si="7"/>
        <v>0</v>
      </c>
      <c r="T55" s="10">
        <f t="shared" si="11"/>
        <v>0</v>
      </c>
      <c r="U55" s="8">
        <f t="shared" si="8"/>
        <v>0</v>
      </c>
      <c r="V55" s="16">
        <f>U55*('User Input'!$F$7/'User Input'!$I$6)</f>
        <v>0</v>
      </c>
    </row>
    <row r="56" spans="2:22" x14ac:dyDescent="0.25">
      <c r="B56" s="1">
        <v>2070</v>
      </c>
      <c r="C56">
        <f>'User Input'!C63</f>
        <v>0</v>
      </c>
      <c r="D56" s="5">
        <v>479.53124999999994</v>
      </c>
      <c r="E56" s="9">
        <f t="shared" si="3"/>
        <v>0</v>
      </c>
      <c r="F56" s="10">
        <f t="shared" si="9"/>
        <v>0</v>
      </c>
      <c r="G56" s="8">
        <f t="shared" si="4"/>
        <v>0</v>
      </c>
      <c r="H56" s="11">
        <f>G56*('User Input'!$F$7/'User Input'!$I$6)</f>
        <v>0</v>
      </c>
      <c r="J56">
        <f>'User Input'!D63</f>
        <v>0</v>
      </c>
      <c r="K56" s="5">
        <v>7579.1512499999999</v>
      </c>
      <c r="L56" s="9">
        <f t="shared" si="5"/>
        <v>0</v>
      </c>
      <c r="M56" s="10">
        <f t="shared" si="10"/>
        <v>0</v>
      </c>
      <c r="N56" s="8">
        <f t="shared" si="6"/>
        <v>0</v>
      </c>
      <c r="O56" s="8">
        <f>N56*('User Input'!$F$7/'User Input'!$I$6)</f>
        <v>0</v>
      </c>
      <c r="Q56">
        <f>'User Input'!E63</f>
        <v>0</v>
      </c>
      <c r="R56" s="5">
        <v>150639.3075</v>
      </c>
      <c r="S56" s="9">
        <f t="shared" si="7"/>
        <v>0</v>
      </c>
      <c r="T56" s="10">
        <f t="shared" si="11"/>
        <v>0</v>
      </c>
      <c r="U56" s="8">
        <f t="shared" si="8"/>
        <v>0</v>
      </c>
      <c r="V56" s="16">
        <f>U56*('User Input'!$F$7/'User Input'!$I$6)</f>
        <v>0</v>
      </c>
    </row>
    <row r="57" spans="2:22" x14ac:dyDescent="0.25">
      <c r="B57" s="1">
        <v>2071</v>
      </c>
      <c r="C57">
        <f>'User Input'!C64</f>
        <v>0</v>
      </c>
      <c r="D57" s="5">
        <v>483.36749999999995</v>
      </c>
      <c r="E57" s="9">
        <f t="shared" si="3"/>
        <v>0</v>
      </c>
      <c r="F57" s="10">
        <f t="shared" si="9"/>
        <v>0</v>
      </c>
      <c r="G57" s="8">
        <f t="shared" si="4"/>
        <v>0</v>
      </c>
      <c r="H57" s="11">
        <f>G57*('User Input'!$F$7/'User Input'!$I$6)</f>
        <v>0</v>
      </c>
      <c r="J57">
        <f>'User Input'!D64</f>
        <v>0</v>
      </c>
      <c r="K57" s="5">
        <v>7689.1237499999988</v>
      </c>
      <c r="L57" s="9">
        <f t="shared" si="5"/>
        <v>0</v>
      </c>
      <c r="M57" s="10">
        <f t="shared" si="10"/>
        <v>0</v>
      </c>
      <c r="N57" s="8">
        <f t="shared" si="6"/>
        <v>0</v>
      </c>
      <c r="O57" s="8">
        <f>N57*('User Input'!$F$7/'User Input'!$I$6)</f>
        <v>0</v>
      </c>
      <c r="Q57">
        <f>'User Input'!E64</f>
        <v>0</v>
      </c>
      <c r="R57" s="5">
        <v>152205.77625</v>
      </c>
      <c r="S57" s="9">
        <f t="shared" si="7"/>
        <v>0</v>
      </c>
      <c r="T57" s="10">
        <f t="shared" si="11"/>
        <v>0</v>
      </c>
      <c r="U57" s="8">
        <f t="shared" si="8"/>
        <v>0</v>
      </c>
      <c r="V57" s="16">
        <f>U57*('User Input'!$F$7/'User Input'!$I$6)</f>
        <v>0</v>
      </c>
    </row>
    <row r="58" spans="2:22" x14ac:dyDescent="0.25">
      <c r="B58" s="1">
        <v>2072</v>
      </c>
      <c r="C58">
        <f>'User Input'!C65</f>
        <v>0</v>
      </c>
      <c r="D58" s="5">
        <v>488.48249999999996</v>
      </c>
      <c r="E58" s="9">
        <f t="shared" si="3"/>
        <v>0</v>
      </c>
      <c r="F58" s="10">
        <f t="shared" si="9"/>
        <v>0</v>
      </c>
      <c r="G58" s="8">
        <f t="shared" si="4"/>
        <v>0</v>
      </c>
      <c r="H58" s="11">
        <f>G58*('User Input'!$F$7/'User Input'!$I$6)</f>
        <v>0</v>
      </c>
      <c r="J58">
        <f>'User Input'!D65</f>
        <v>0</v>
      </c>
      <c r="K58" s="5">
        <v>7799.0962499999987</v>
      </c>
      <c r="L58" s="9">
        <f t="shared" si="5"/>
        <v>0</v>
      </c>
      <c r="M58" s="10">
        <f t="shared" si="10"/>
        <v>0</v>
      </c>
      <c r="N58" s="8">
        <f t="shared" si="6"/>
        <v>0</v>
      </c>
      <c r="O58" s="8">
        <f>N58*('User Input'!$F$7/'User Input'!$I$6)</f>
        <v>0</v>
      </c>
      <c r="Q58">
        <f>'User Input'!E65</f>
        <v>0</v>
      </c>
      <c r="R58" s="5">
        <v>153772.245</v>
      </c>
      <c r="S58" s="9">
        <f t="shared" si="7"/>
        <v>0</v>
      </c>
      <c r="T58" s="10">
        <f t="shared" si="11"/>
        <v>0</v>
      </c>
      <c r="U58" s="8">
        <f t="shared" si="8"/>
        <v>0</v>
      </c>
      <c r="V58" s="16">
        <f>U58*('User Input'!$F$7/'User Input'!$I$6)</f>
        <v>0</v>
      </c>
    </row>
    <row r="59" spans="2:22" x14ac:dyDescent="0.25">
      <c r="B59" s="1">
        <v>2073</v>
      </c>
      <c r="C59">
        <f>'User Input'!C66</f>
        <v>0</v>
      </c>
      <c r="D59" s="5">
        <v>492.31874999999997</v>
      </c>
      <c r="E59" s="9">
        <f t="shared" si="3"/>
        <v>0</v>
      </c>
      <c r="F59" s="10">
        <f t="shared" si="9"/>
        <v>0</v>
      </c>
      <c r="G59" s="8">
        <f t="shared" si="4"/>
        <v>0</v>
      </c>
      <c r="H59" s="11">
        <f>G59*('User Input'!$F$7/'User Input'!$I$6)</f>
        <v>0</v>
      </c>
      <c r="J59">
        <f>'User Input'!D66</f>
        <v>0</v>
      </c>
      <c r="K59" s="5">
        <v>7907.7899999999991</v>
      </c>
      <c r="L59" s="9">
        <f t="shared" si="5"/>
        <v>0</v>
      </c>
      <c r="M59" s="10">
        <f t="shared" si="10"/>
        <v>0</v>
      </c>
      <c r="N59" s="8">
        <f t="shared" si="6"/>
        <v>0</v>
      </c>
      <c r="O59" s="8">
        <f>N59*('User Input'!$F$7/'User Input'!$I$6)</f>
        <v>0</v>
      </c>
      <c r="Q59">
        <f>'User Input'!E66</f>
        <v>0</v>
      </c>
      <c r="R59" s="5">
        <v>155338.71375</v>
      </c>
      <c r="S59" s="9">
        <f t="shared" si="7"/>
        <v>0</v>
      </c>
      <c r="T59" s="10">
        <f t="shared" si="11"/>
        <v>0</v>
      </c>
      <c r="U59" s="8">
        <f t="shared" si="8"/>
        <v>0</v>
      </c>
      <c r="V59" s="16">
        <f>U59*('User Input'!$F$7/'User Input'!$I$6)</f>
        <v>0</v>
      </c>
    </row>
    <row r="60" spans="2:22" x14ac:dyDescent="0.25">
      <c r="B60" s="1">
        <v>2074</v>
      </c>
      <c r="C60">
        <f>'User Input'!C67</f>
        <v>0</v>
      </c>
      <c r="D60" s="5">
        <v>496.15499999999997</v>
      </c>
      <c r="E60" s="9">
        <f t="shared" si="3"/>
        <v>0</v>
      </c>
      <c r="F60" s="10">
        <f t="shared" si="9"/>
        <v>0</v>
      </c>
      <c r="G60" s="8">
        <f t="shared" si="4"/>
        <v>0</v>
      </c>
      <c r="H60" s="11">
        <f>G60*('User Input'!$F$7/'User Input'!$I$6)</f>
        <v>0</v>
      </c>
      <c r="J60">
        <f>'User Input'!D67</f>
        <v>0</v>
      </c>
      <c r="K60" s="5">
        <v>8017.7624999999989</v>
      </c>
      <c r="L60" s="9">
        <f t="shared" si="5"/>
        <v>0</v>
      </c>
      <c r="M60" s="10">
        <f t="shared" si="10"/>
        <v>0</v>
      </c>
      <c r="N60" s="8">
        <f t="shared" si="6"/>
        <v>0</v>
      </c>
      <c r="O60" s="8">
        <f>N60*('User Input'!$F$7/'User Input'!$I$6)</f>
        <v>0</v>
      </c>
      <c r="Q60">
        <f>'User Input'!E67</f>
        <v>0</v>
      </c>
      <c r="R60" s="5">
        <v>156905.1825</v>
      </c>
      <c r="S60" s="9">
        <f t="shared" si="7"/>
        <v>0</v>
      </c>
      <c r="T60" s="10">
        <f t="shared" si="11"/>
        <v>0</v>
      </c>
      <c r="U60" s="8">
        <f t="shared" si="8"/>
        <v>0</v>
      </c>
      <c r="V60" s="16">
        <f>U60*('User Input'!$F$7/'User Input'!$I$6)</f>
        <v>0</v>
      </c>
    </row>
    <row r="61" spans="2:22" x14ac:dyDescent="0.25">
      <c r="B61" s="1">
        <v>2075</v>
      </c>
      <c r="C61">
        <f>'User Input'!C68</f>
        <v>0</v>
      </c>
      <c r="D61" s="5">
        <v>499.99124999999992</v>
      </c>
      <c r="E61" s="9">
        <f t="shared" si="3"/>
        <v>0</v>
      </c>
      <c r="F61" s="10">
        <f t="shared" si="9"/>
        <v>0</v>
      </c>
      <c r="G61" s="8">
        <f t="shared" si="4"/>
        <v>0</v>
      </c>
      <c r="H61" s="11">
        <f>G61*('User Input'!$F$7/'User Input'!$I$6)</f>
        <v>0</v>
      </c>
      <c r="J61">
        <f>'User Input'!D68</f>
        <v>0</v>
      </c>
      <c r="K61" s="5">
        <v>8126.4562499999993</v>
      </c>
      <c r="L61" s="9">
        <f t="shared" si="5"/>
        <v>0</v>
      </c>
      <c r="M61" s="10">
        <f t="shared" si="10"/>
        <v>0</v>
      </c>
      <c r="N61" s="8">
        <f t="shared" si="6"/>
        <v>0</v>
      </c>
      <c r="O61" s="8">
        <f>N61*('User Input'!$F$7/'User Input'!$I$6)</f>
        <v>0</v>
      </c>
      <c r="Q61">
        <f>'User Input'!E68</f>
        <v>0</v>
      </c>
      <c r="R61" s="5">
        <v>158470.3725</v>
      </c>
      <c r="S61" s="9">
        <f t="shared" si="7"/>
        <v>0</v>
      </c>
      <c r="T61" s="10">
        <f t="shared" si="11"/>
        <v>0</v>
      </c>
      <c r="U61" s="8">
        <f t="shared" si="8"/>
        <v>0</v>
      </c>
      <c r="V61" s="16">
        <f>U61*('User Input'!$F$7/'User Input'!$I$6)</f>
        <v>0</v>
      </c>
    </row>
    <row r="62" spans="2:22" x14ac:dyDescent="0.25">
      <c r="B62" s="1">
        <v>2076</v>
      </c>
      <c r="C62">
        <f>'User Input'!C69</f>
        <v>0</v>
      </c>
      <c r="D62" s="5">
        <v>503.82749999999993</v>
      </c>
      <c r="E62" s="9">
        <f t="shared" si="3"/>
        <v>0</v>
      </c>
      <c r="F62" s="10">
        <f t="shared" si="9"/>
        <v>0</v>
      </c>
      <c r="G62" s="8">
        <f t="shared" si="4"/>
        <v>0</v>
      </c>
      <c r="H62" s="11">
        <f>G62*('User Input'!$F$7/'User Input'!$I$6)</f>
        <v>0</v>
      </c>
      <c r="J62">
        <f>'User Input'!D69</f>
        <v>0</v>
      </c>
      <c r="K62" s="5">
        <v>8236.4287499999991</v>
      </c>
      <c r="L62" s="9">
        <f t="shared" si="5"/>
        <v>0</v>
      </c>
      <c r="M62" s="10">
        <f t="shared" si="10"/>
        <v>0</v>
      </c>
      <c r="N62" s="8">
        <f t="shared" si="6"/>
        <v>0</v>
      </c>
      <c r="O62" s="8">
        <f>N62*('User Input'!$F$7/'User Input'!$I$6)</f>
        <v>0</v>
      </c>
      <c r="Q62">
        <f>'User Input'!E69</f>
        <v>0</v>
      </c>
      <c r="R62" s="5">
        <v>160036.84124999997</v>
      </c>
      <c r="S62" s="9">
        <f t="shared" si="7"/>
        <v>0</v>
      </c>
      <c r="T62" s="10">
        <f t="shared" si="11"/>
        <v>0</v>
      </c>
      <c r="U62" s="8">
        <f t="shared" si="8"/>
        <v>0</v>
      </c>
      <c r="V62" s="16">
        <f>U62*('User Input'!$F$7/'User Input'!$I$6)</f>
        <v>0</v>
      </c>
    </row>
    <row r="63" spans="2:22" x14ac:dyDescent="0.25">
      <c r="B63" s="1">
        <v>2077</v>
      </c>
      <c r="C63">
        <f>'User Input'!C70</f>
        <v>0</v>
      </c>
      <c r="D63" s="5">
        <v>508.94249999999994</v>
      </c>
      <c r="E63" s="9">
        <f t="shared" si="3"/>
        <v>0</v>
      </c>
      <c r="F63" s="10">
        <f t="shared" si="9"/>
        <v>0</v>
      </c>
      <c r="G63" s="8">
        <f t="shared" si="4"/>
        <v>0</v>
      </c>
      <c r="H63" s="11">
        <f>G63*('User Input'!$F$7/'User Input'!$I$6)</f>
        <v>0</v>
      </c>
      <c r="J63">
        <f>'User Input'!D70</f>
        <v>0</v>
      </c>
      <c r="K63" s="5">
        <v>8346.401249999999</v>
      </c>
      <c r="L63" s="9">
        <f t="shared" si="5"/>
        <v>0</v>
      </c>
      <c r="M63" s="10">
        <f t="shared" si="10"/>
        <v>0</v>
      </c>
      <c r="N63" s="8">
        <f t="shared" si="6"/>
        <v>0</v>
      </c>
      <c r="O63" s="8">
        <f>N63*('User Input'!$F$7/'User Input'!$I$6)</f>
        <v>0</v>
      </c>
      <c r="Q63">
        <f>'User Input'!E70</f>
        <v>0</v>
      </c>
      <c r="R63" s="5">
        <v>161603.31</v>
      </c>
      <c r="S63" s="9">
        <f t="shared" si="7"/>
        <v>0</v>
      </c>
      <c r="T63" s="10">
        <f t="shared" si="11"/>
        <v>0</v>
      </c>
      <c r="U63" s="8">
        <f t="shared" si="8"/>
        <v>0</v>
      </c>
      <c r="V63" s="16">
        <f>U63*('User Input'!$F$7/'User Input'!$I$6)</f>
        <v>0</v>
      </c>
    </row>
    <row r="64" spans="2:22" x14ac:dyDescent="0.25">
      <c r="B64" s="1">
        <v>2078</v>
      </c>
      <c r="C64">
        <f>'User Input'!C71</f>
        <v>0</v>
      </c>
      <c r="D64" s="5">
        <v>512.77874999999995</v>
      </c>
      <c r="E64" s="9">
        <f t="shared" si="3"/>
        <v>0</v>
      </c>
      <c r="F64" s="10">
        <f t="shared" si="9"/>
        <v>0</v>
      </c>
      <c r="G64" s="8">
        <f t="shared" si="4"/>
        <v>0</v>
      </c>
      <c r="H64" s="11">
        <f>G64*('User Input'!$F$7/'User Input'!$I$6)</f>
        <v>0</v>
      </c>
      <c r="J64">
        <f>'User Input'!D71</f>
        <v>0</v>
      </c>
      <c r="K64" s="5">
        <v>8455.0949999999993</v>
      </c>
      <c r="L64" s="9">
        <f t="shared" si="5"/>
        <v>0</v>
      </c>
      <c r="M64" s="10">
        <f t="shared" si="10"/>
        <v>0</v>
      </c>
      <c r="N64" s="8">
        <f t="shared" si="6"/>
        <v>0</v>
      </c>
      <c r="O64" s="8">
        <f>N64*('User Input'!$F$7/'User Input'!$I$6)</f>
        <v>0</v>
      </c>
      <c r="Q64">
        <f>'User Input'!E71</f>
        <v>0</v>
      </c>
      <c r="R64" s="5">
        <v>163169.77875</v>
      </c>
      <c r="S64" s="9">
        <f t="shared" si="7"/>
        <v>0</v>
      </c>
      <c r="T64" s="10">
        <f t="shared" si="11"/>
        <v>0</v>
      </c>
      <c r="U64" s="8">
        <f t="shared" si="8"/>
        <v>0</v>
      </c>
      <c r="V64" s="16">
        <f>U64*('User Input'!$F$7/'User Input'!$I$6)</f>
        <v>0</v>
      </c>
    </row>
    <row r="65" spans="2:22" x14ac:dyDescent="0.25">
      <c r="B65" s="1">
        <v>2079</v>
      </c>
      <c r="C65">
        <f>'User Input'!C72</f>
        <v>0</v>
      </c>
      <c r="D65" s="5">
        <v>516.61500000000001</v>
      </c>
      <c r="E65" s="9">
        <f t="shared" si="3"/>
        <v>0</v>
      </c>
      <c r="F65" s="10">
        <f t="shared" si="9"/>
        <v>0</v>
      </c>
      <c r="G65" s="8">
        <f t="shared" si="4"/>
        <v>0</v>
      </c>
      <c r="H65" s="11">
        <f>G65*('User Input'!$F$7/'User Input'!$I$6)</f>
        <v>0</v>
      </c>
      <c r="J65">
        <f>'User Input'!D72</f>
        <v>0</v>
      </c>
      <c r="K65" s="5">
        <v>8565.0674999999992</v>
      </c>
      <c r="L65" s="9">
        <f t="shared" si="5"/>
        <v>0</v>
      </c>
      <c r="M65" s="10">
        <f t="shared" si="10"/>
        <v>0</v>
      </c>
      <c r="N65" s="8">
        <f t="shared" si="6"/>
        <v>0</v>
      </c>
      <c r="O65" s="8">
        <f>N65*('User Input'!$F$7/'User Input'!$I$6)</f>
        <v>0</v>
      </c>
      <c r="Q65">
        <f>'User Input'!E72</f>
        <v>0</v>
      </c>
      <c r="R65" s="5">
        <v>164736.2475</v>
      </c>
      <c r="S65" s="9">
        <f t="shared" si="7"/>
        <v>0</v>
      </c>
      <c r="T65" s="10">
        <f t="shared" si="11"/>
        <v>0</v>
      </c>
      <c r="U65" s="8">
        <f t="shared" si="8"/>
        <v>0</v>
      </c>
      <c r="V65" s="16">
        <f>U65*('User Input'!$F$7/'User Input'!$I$6)</f>
        <v>0</v>
      </c>
    </row>
    <row r="66" spans="2:22" x14ac:dyDescent="0.25">
      <c r="B66" s="3">
        <v>2080</v>
      </c>
      <c r="C66" s="4">
        <f>'User Input'!C73</f>
        <v>0</v>
      </c>
      <c r="D66" s="6">
        <v>520.45124999999996</v>
      </c>
      <c r="E66" s="17">
        <f t="shared" si="3"/>
        <v>0</v>
      </c>
      <c r="F66" s="37">
        <f t="shared" si="9"/>
        <v>0</v>
      </c>
      <c r="G66" s="19">
        <f t="shared" si="4"/>
        <v>0</v>
      </c>
      <c r="H66" s="20">
        <f>G66*('User Input'!$F$7/'User Input'!$I$6)</f>
        <v>0</v>
      </c>
      <c r="I66" s="4"/>
      <c r="J66" s="4">
        <f>'User Input'!D73</f>
        <v>0</v>
      </c>
      <c r="K66" s="6">
        <v>8673.7612499999996</v>
      </c>
      <c r="L66" s="17">
        <f t="shared" si="5"/>
        <v>0</v>
      </c>
      <c r="M66" s="18">
        <f t="shared" si="10"/>
        <v>0</v>
      </c>
      <c r="N66" s="19">
        <f t="shared" si="6"/>
        <v>0</v>
      </c>
      <c r="O66" s="19">
        <f>N66*('User Input'!$F$7/'User Input'!$I$6)</f>
        <v>0</v>
      </c>
      <c r="P66" s="4"/>
      <c r="Q66" s="4">
        <f>'User Input'!E73</f>
        <v>0</v>
      </c>
      <c r="R66" s="6">
        <v>166301.4375</v>
      </c>
      <c r="S66" s="17">
        <f t="shared" si="7"/>
        <v>0</v>
      </c>
      <c r="T66" s="18">
        <f t="shared" si="11"/>
        <v>0</v>
      </c>
      <c r="U66" s="19">
        <f t="shared" si="8"/>
        <v>0</v>
      </c>
      <c r="V66" s="21">
        <f>U66*('User Input'!$F$7/'User Input'!$I$6)</f>
        <v>0</v>
      </c>
    </row>
    <row r="67" spans="2:22" x14ac:dyDescent="0.25">
      <c r="O67" s="8"/>
    </row>
    <row r="68" spans="2:22" x14ac:dyDescent="0.25">
      <c r="O68" s="8"/>
    </row>
  </sheetData>
  <mergeCells count="3">
    <mergeCell ref="C4:H4"/>
    <mergeCell ref="J4:O4"/>
    <mergeCell ref="Q4:V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User Input</vt:lpstr>
      <vt:lpstr>Verification of Calculations</vt:lpstr>
      <vt:lpstr>Discount</vt:lpstr>
      <vt:lpstr>FirstYear</vt:lpstr>
      <vt:lpstr>LastYear</vt:lpstr>
      <vt:lpstr>PriceYear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Alers-Hankey,Lisa (elle, la | she, her) (ECCC)</dc:creator>
  <cp:lastModifiedBy>Johnstone,Gregg (il, lui | he, him) (ECCC)</cp:lastModifiedBy>
  <dcterms:created xsi:type="dcterms:W3CDTF">2015-06-05T18:17:20Z</dcterms:created>
  <dcterms:modified xsi:type="dcterms:W3CDTF">2023-09-20T21:31:28Z</dcterms:modified>
</cp:coreProperties>
</file>